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3"/>
  <workbookPr defaultThemeVersion="166925"/>
  <mc:AlternateContent xmlns:mc="http://schemas.openxmlformats.org/markup-compatibility/2006">
    <mc:Choice Requires="x15">
      <x15ac:absPath xmlns:x15ac="http://schemas.microsoft.com/office/spreadsheetml/2010/11/ac" url="/Volumes/Igor NAS-1/Forest/HSE-ecostat-2021/Exam-ecotasks/"/>
    </mc:Choice>
  </mc:AlternateContent>
  <xr:revisionPtr revIDLastSave="0" documentId="13_ncr:1_{771E89E0-3401-BD46-BEA6-576D7DE3392B}" xr6:coauthVersionLast="46" xr6:coauthVersionMax="46" xr10:uidLastSave="{00000000-0000-0000-0000-000000000000}"/>
  <bookViews>
    <workbookView xWindow="0" yWindow="500" windowWidth="51200" windowHeight="26600" activeTab="11" xr2:uid="{E275A5E0-1A8C-F642-BE97-058B490035FE}"/>
  </bookViews>
  <sheets>
    <sheet name="Sheet1" sheetId="2" r:id="rId1"/>
    <sheet name="Sheet2" sheetId="3" r:id="rId2"/>
    <sheet name="Sheet3" sheetId="4" r:id="rId3"/>
    <sheet name="Sheet4" sheetId="5" r:id="rId4"/>
    <sheet name="Sheet5" sheetId="6" r:id="rId5"/>
    <sheet name="Sheet6" sheetId="1" r:id="rId6"/>
    <sheet name="Sheet7" sheetId="7" r:id="rId7"/>
    <sheet name="Sheet8" sheetId="8" r:id="rId8"/>
    <sheet name="Sheet9" sheetId="9" r:id="rId9"/>
    <sheet name="Sheet10" sheetId="10" r:id="rId10"/>
    <sheet name="Sheet11" sheetId="11" r:id="rId11"/>
    <sheet name="Sheet12" sheetId="12" r:id="rId12"/>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4" i="12" l="1"/>
  <c r="G14" i="12"/>
  <c r="B23" i="12"/>
  <c r="G9" i="12"/>
  <c r="F9" i="12"/>
  <c r="E9" i="12"/>
  <c r="F12" i="12" l="1"/>
  <c r="B22" i="12"/>
  <c r="F14" i="12"/>
  <c r="E14" i="12"/>
  <c r="B8" i="12"/>
  <c r="B7" i="12"/>
  <c r="E10" i="5"/>
  <c r="B15" i="9"/>
  <c r="B15" i="12" l="1"/>
  <c r="B25" i="12"/>
  <c r="B27" i="11"/>
  <c r="B25" i="11"/>
  <c r="B15" i="11"/>
  <c r="B7" i="11"/>
  <c r="B6" i="11"/>
  <c r="B8" i="11"/>
  <c r="B19" i="11"/>
  <c r="E17" i="11"/>
  <c r="E10" i="11"/>
  <c r="E11" i="11"/>
  <c r="E14" i="11"/>
  <c r="B25" i="10"/>
  <c r="B27" i="10"/>
  <c r="B15" i="10"/>
  <c r="B24" i="10"/>
  <c r="B19" i="10"/>
  <c r="B6" i="10"/>
  <c r="E14" i="10"/>
  <c r="E13" i="10"/>
  <c r="E17" i="10"/>
  <c r="E10" i="10"/>
  <c r="E8" i="10"/>
  <c r="B27" i="12" l="1"/>
  <c r="B27" i="9"/>
  <c r="B25" i="9"/>
  <c r="B15" i="8"/>
  <c r="B27" i="7"/>
  <c r="B25" i="7"/>
  <c r="B15" i="7"/>
  <c r="B23" i="7"/>
  <c r="B11" i="7"/>
  <c r="E12" i="7"/>
  <c r="E9" i="7"/>
  <c r="B27" i="1"/>
  <c r="B25" i="1"/>
  <c r="B15" i="1"/>
  <c r="B14" i="1"/>
  <c r="B8" i="1"/>
  <c r="B7" i="1"/>
  <c r="E13" i="1"/>
  <c r="E10" i="1"/>
  <c r="E9" i="1"/>
  <c r="B25" i="6" l="1"/>
  <c r="B27" i="6" s="1"/>
  <c r="B24" i="6"/>
  <c r="B15" i="6"/>
  <c r="E11" i="6"/>
  <c r="E10" i="6"/>
  <c r="E12" i="5"/>
  <c r="B11" i="5" s="1"/>
  <c r="B15" i="5" s="1"/>
  <c r="B19" i="5"/>
  <c r="B25" i="5" s="1"/>
  <c r="B19" i="4"/>
  <c r="B25" i="4" s="1"/>
  <c r="B11" i="4"/>
  <c r="B15" i="4"/>
  <c r="B25" i="3"/>
  <c r="B15" i="3"/>
  <c r="B25" i="2"/>
  <c r="B27" i="2" s="1"/>
  <c r="B15" i="2"/>
  <c r="B27" i="5" l="1"/>
  <c r="B27" i="4"/>
  <c r="B27" i="3"/>
</calcChain>
</file>

<file path=xl/sharedStrings.xml><?xml version="1.0" encoding="utf-8"?>
<sst xmlns="http://schemas.openxmlformats.org/spreadsheetml/2006/main" count="342" uniqueCount="107">
  <si>
    <t xml:space="preserve"> + стоимость продаж/оборота/отгрузок товаров или услуг, закупленных для перепродажи в том же состоянии, в каком они были получены (6.3.5 B)</t>
  </si>
  <si>
    <t xml:space="preserve"> – закупка товаров и услуг для перепродажи в том же состоянии, в каком они были получены (6.3.4 A (5))</t>
  </si>
  <si>
    <t xml:space="preserve"> + поступления за выполненные промышленные работы или предоставленные другим лицам промышленные услуги (6.3.5 D)</t>
  </si>
  <si>
    <t xml:space="preserve"> + прочие поступления (6.3.5 E)</t>
  </si>
  <si>
    <t xml:space="preserve"> + стоимость основных фондов, созданных за собственный счет (6.3.5 iii)</t>
  </si>
  <si>
    <t xml:space="preserve"> + изменения в незавершенном производстве (6.3.6 ii, берется разница значений на конец и начало отчетного периода)</t>
  </si>
  <si>
    <t xml:space="preserve"> + изменения в запасах готовой продукции (6.3.6 iii, берется разница значений на конец и начало отчетного периода)</t>
  </si>
  <si>
    <t xml:space="preserve"> + изменения за отчетный период запасов товаров, закупленных для перепродажи в том же состоянии, в каком они были получены (6.3.6 iv, берется разница между концом и началом отчетного периода).</t>
  </si>
  <si>
    <t>ПРОМЕЖУТОЧНОЕ ПОТРЕБЛЕНИЕ</t>
  </si>
  <si>
    <t>ВАЛОВОЙ ВЫПУСК</t>
  </si>
  <si>
    <t xml:space="preserve"> + Расходы на закупаемые сырье и материалы, кроме газа, топлива и электроэнергии (см. 6.3.4 А (1))</t>
  </si>
  <si>
    <t xml:space="preserve"> + Расходы на закупаемые газ, топливо и электроэнергию (6.3.4 А (2)).</t>
  </si>
  <si>
    <t xml:space="preserve"> + Расходы на услуги водоснабжения и канализации (6.3.4 А (3))</t>
  </si>
  <si>
    <t xml:space="preserve"> + Расходы на закупку услуг за исключением арендных платежей (6.3.4 А (4))</t>
  </si>
  <si>
    <t xml:space="preserve"> + Арендные платежи (6.3.4 А (6))</t>
  </si>
  <si>
    <t xml:space="preserve"> + стоимость продаж/оборота/отгрузок товаров или услуг, произведенных или оказанных данной единицей (6.3.5 А)</t>
  </si>
  <si>
    <t>ВАЛОВАЯ ДОБАВЛЕННАЯ СТОИМОСТЬ</t>
  </si>
  <si>
    <t>ПРЕДВАРИТЕЛЬНЫЕ РАСЧЕТЫ</t>
  </si>
  <si>
    <t>ЗАДАЧА 1</t>
  </si>
  <si>
    <r>
      <t xml:space="preserve"> –</t>
    </r>
    <r>
      <rPr>
        <sz val="14"/>
        <color theme="1"/>
        <rFont val="Calibri"/>
        <family val="2"/>
        <scheme val="minor"/>
      </rPr>
      <t xml:space="preserve"> Изменение за отчетный период запасов материалов, комплектующих и топлива (6.3.6 i, берется разница значений на конец и начало отчетного периода). </t>
    </r>
  </si>
  <si>
    <t>ЗАДАЧА 2</t>
  </si>
  <si>
    <t xml:space="preserve">В отчетном году предприятие приобрело и начало эксплуатировать новые машины для литья под давлением на сумму 1,7 млн. рублей. Это позволило увеличить объём продаж готовой продукции в год ввода новых машин для литья в эксплуатацию на 0,27 млн. рублей. Это также позволило снизить расход алюминиевого сырья в том же году на 0,12 млн. рублей и снизить расходы на оплату труда на 0,04 млн, рублей. Другие компоненты расходов и доходов не изменились по сравнению с предыдущим годом.
На какую величину (в денежном выражении) изменилась валовая добавленная стоимость, произведенная предприятием в отчетном году, по сравнению с предыдущим годом в результате осуществления вышеизложенных действий? </t>
  </si>
  <si>
    <t>ПРИРОСТ ВАЛОВОГО ВЫПУСКА</t>
  </si>
  <si>
    <t>ПРИРОСТ ПРОМЕЖУТОЧНОГО ПОТРЕБЛЕНИЯ</t>
  </si>
  <si>
    <t>ПРИРОСТ ВАЛОВОЙ ДОБАВЛЕННОЙ СТОИМОСТИ</t>
  </si>
  <si>
    <t xml:space="preserve">В отчетном году в связи с увеличением спроса магазин по продаже краски увеличил торговую площадь на 19 кв. м и нанял ещё одного продавца-консультанта с годовой оплатой труда 600 тыс. рублей. Годовая продажа красок в отчетном году увеличилась на 1,1 млн. рублей по сравнению с предыдущим годом. Магазин в течение всего отчетного года поддерживал постоянный объём запасов краски на складе магазина. За отчетный год закупка краски увеличилась на 0,85 млн. рублей по сравнению с предыдущим годом. Расходы магазина на доставку краски, не включаемые в цену покупаемой магазином краски, уменьшились на 0,02 млн. рублей по сравнению с предыдущим годом. Другие компоненты расходов не изменились.
На какую величину (в денежном выражении) изменились валовой выпуск и валовая добавленная стоимость, произведенные магазином в отчетном году, по сравнению с предыдущим годом в результате осуществления вышеизложенных действий? </t>
  </si>
  <si>
    <t>ПРИРСТ ВАЛОВОГО ВЫПУСКА</t>
  </si>
  <si>
    <t>ЗАДАЧА 3</t>
  </si>
  <si>
    <t>ЗАДАЧА 4</t>
  </si>
  <si>
    <t xml:space="preserve">Автомобильный завод изготовил в отчетном году две листогибочные машины для собственных нужд (для использования в производстве на этом же заводе), израсходовав на их производство по 8,1 млн. рублей на каждую. Это не привело к увеличению выпуска продукции, но позволило в этом же году снизить общую сумму выплаченной заводом годовой оплаты труда платы на 1, 26 млн рублей и сумму расходов на приобретение материалов (металлического листа) на 2,3 млн. рублей по сравнению с предыдущим годом. Для изготовления двух листогибочных машин было закуплено сырья, материалов и комплектующих на 6,25 млн рублей.
На какую величину (в денежном выражении) изменилась валовая добавленная стоимость, произведенная заводом в отчетном году, по сравнению с предыдущим годом в результате осуществления вышеизложенных действий? </t>
  </si>
  <si>
    <t>Автомобильный завод изготовил в отчетном году две листогибочные машины для собственных нужд (для использования в производстве на этом же заводе), израсходовав на их производство по 8,1 млн. рублей на каждую. В отчетном году на 1 рубль расходов завода на производство продукции приходилось в среднем 0,2 рубля прибыли. Это не привело к увеличению выпуска продукции, но позволило в этом же году снизить общую сумму выплаченной заводом годовой оплаты труда платы на 1, 26 млн рублей и сумму расходов на приобретение материалов (металлического листа) на 2,3 млн. рублей. Для изготовления двух листогибочных машин было закуплено сырья, материалов и комплектующих на 6,25 млн рублей.
На какую величину (в денежном выражении) изменилась валовая добавленная стоимость, произведенная заводом в отчетном году, по сравнению с предыдущим годом в результате осуществления вышеизложенных действий? Объясните почему.</t>
  </si>
  <si>
    <t>Прирост за год запасов металла на складе</t>
  </si>
  <si>
    <t xml:space="preserve">В связи со значительной неритмичностью продаж завод в отчетном году увеличил запасы металла на складах производственных запасов. Эти запасы составляли 0,9 млн. рублей по состоянию на начало отчетного года, за отчетный год завод приобрёл и направил на склады производственных запасов металл на сумму 24,1 млн. рублей, со складов производственных запасов в производство направлено металла на 22,7 млн. рублей. Объём продаж готовой продукции и расходов на закупку товаров и услуг за отчетный год не изменился по сравнению с предыдущим годом, незавершенное производство в конце отчетного года было на 0,1 млн. рублей больше, чем в начале того же года. В течение прошлого года величина незавершенного производства не изменялась.
На какую величину (в денежном выражении) изменились валовой выпуск и валовая добавленная стоимость, произведенные заводом в отчетном году, по сравнению с предыдущим годом в результате осуществления вышеизложенных действий? </t>
  </si>
  <si>
    <t>ЗАДАЧА 5</t>
  </si>
  <si>
    <t>Приобретено компьютеров за год, штук</t>
  </si>
  <si>
    <t>Количество компьютеров на складе на начало года, штук</t>
  </si>
  <si>
    <t>Продано компьютеров за год, штук</t>
  </si>
  <si>
    <t>Количество компьютеров на складе на конец года, штук</t>
  </si>
  <si>
    <t>Прирост за год количества компютеров на складе, штук</t>
  </si>
  <si>
    <t>Покупная цена одного компьютера, рублей</t>
  </si>
  <si>
    <t>Прирост за год запасов компютеров на складе, рублей</t>
  </si>
  <si>
    <t>Продажная цена одного компьютера, рублей</t>
  </si>
  <si>
    <t>ЗАДАЧА 6</t>
  </si>
  <si>
    <t>ЗАДАЧА 7</t>
  </si>
  <si>
    <t>Ставка арендной платы, %</t>
  </si>
  <si>
    <t>Полная стоимость арендуемой машины, рублей</t>
  </si>
  <si>
    <t>Величина арендной платы, рублей</t>
  </si>
  <si>
    <t>Расходы завода на изготовление новой машины, рублей</t>
  </si>
  <si>
    <t>Стоимость новой машины, изготовленной заводом, рублей</t>
  </si>
  <si>
    <t>ЗАДАЧА 8</t>
  </si>
  <si>
    <t>На текущий год фабрика имела пакет заказов на свою продукцию на сумму 87,3 млн. рублей. Продажи готовой продукции составили 86,6 млн. рублей. Один заказчик отказался от поставки продукции фабрики (на 0,7 млн. рублей) и взамен приобрёл импортную продукцию. За односторонний отказ от исполнения договора этот заказчик заплатил фабрике 0,3 млн. рублей. Продукция, от поставки которой отказался заказчик, до конца текущего года находилась на складе готовой продукции фабрики.
На какую величину (в денежном выражении) изменилась валовая добавленная стоимость, произведенная фабрикой в отчетном году, в результате отказа заказчика купить продукцию?</t>
  </si>
  <si>
    <t>ЗАДАЧА 9</t>
  </si>
  <si>
    <t xml:space="preserve">В текущем году компания впервые получила доход в сумме 17,7 млн. рублей по договорам о предоставлении лицензии на право использования товарного знака, принадлежащего данной компании. Работникам, занятым взаимодействием с фирмами, использующими товарный знак данной компании, в текущем году выплачена заработная плата 3,9 млн. рублей. Расходы компании на услуги сторонних юристов, связанные с сопровождением этой работы, составили 5,7 млн. рублей.
На какую величину (в денежном выражении) изменилась валовая добавленная стоимость, произведенная заводом в отчетном году, по сравнению с предыдущим годом в результате осуществления вышеизложенных действий? </t>
  </si>
  <si>
    <t>ЗАДАЧА 10</t>
  </si>
  <si>
    <t>Расход ткани на одно изделие, м</t>
  </si>
  <si>
    <t>Запасы ткани на складе на начало года, м</t>
  </si>
  <si>
    <t>Закуплено ткани за год, м</t>
  </si>
  <si>
    <t>Расход ткани на годовой выпуск, м</t>
  </si>
  <si>
    <t>Закуплено ткани за год, рублей</t>
  </si>
  <si>
    <t>Покупная цена ткани, рублей за 1 м</t>
  </si>
  <si>
    <t>Запасы ткани на складе на конец года, м</t>
  </si>
  <si>
    <t>Прирост запасов ткани на складе за год, м</t>
  </si>
  <si>
    <t>Прирост запасов ткани на складе за год, рублей</t>
  </si>
  <si>
    <t xml:space="preserve">Малое предприятие изготавливает пластмассовые изделия. В отчетном году это предприятие приобрело 4 т полимерного сырья по цене 100 рублей за килограмм. Из них 1 т сырья была направлена в производство, из него в отчетном году было изготовлено и продано в этом же году 1500 изделий по цене 207 рублей за штуку; 3 т полимерного сырья были проданы в отчетном году другому малому предприятию по цене 106 рублей за килограмм. Остатки сырья и материалов и остатки готовой продукции на складах по состоянию на начало и конец отчетного года отсутствовали.
Какова величина (в денежном выражении) валового выпуска и валовой добавленной стоимости, произведенных малым предприятием в отчетном году в результате осуществления вышеизложенных действий? </t>
  </si>
  <si>
    <t>Покупная цена полимерного сырья, рублей за 1  кг</t>
  </si>
  <si>
    <t>Приобретено полимерного сырья за год, кг</t>
  </si>
  <si>
    <t>Продано готовых изделий за год, штук</t>
  </si>
  <si>
    <t>Цена производителя, рублей за 1 изделие</t>
  </si>
  <si>
    <t>Продано готовых изделий за год, рублей</t>
  </si>
  <si>
    <t>Продано за год полимерного сырья без обработки, кг</t>
  </si>
  <si>
    <t>Продажная цена изделия, проданного без обработки, рублей за 1 кг</t>
  </si>
  <si>
    <t>Приобретено полимерного сырья за год для производства, кг</t>
  </si>
  <si>
    <t>Приобретено полимерного сырья за год для перепродажи, кг</t>
  </si>
  <si>
    <t>Приобретено полимерного сырья за год для производства, рублей</t>
  </si>
  <si>
    <t>Продано за год полимерного сырья без обработки, рублей</t>
  </si>
  <si>
    <t>ЗАДАЧА 11</t>
  </si>
  <si>
    <t>Задача простая, предварительные расчеты не нужны</t>
  </si>
  <si>
    <t>Прирост расходов на приобретение материалов (металлического листа), рублей</t>
  </si>
  <si>
    <t>Закуплено сырья и материалов для изготовления двух листогибочных машин, рублей</t>
  </si>
  <si>
    <t>Расходы на изготовление двух листогибочных машин, рублей</t>
  </si>
  <si>
    <t>Стоимость двух листогибочных машин, изготовленных заводом, рублей</t>
  </si>
  <si>
    <t>Запасы металла на складе на начало года, рублей</t>
  </si>
  <si>
    <t>Куплено и поступило металла на склад за отчетный год, рублей</t>
  </si>
  <si>
    <t>Выдано металла со склада в производство за отчетный год, рублей</t>
  </si>
  <si>
    <t>Запасы металла на складе на конец года, рублей</t>
  </si>
  <si>
    <t>Торговое предприятие продаёт компьютеры в розницу. В начале отчетного года на его складе было 17 компьютеров. За отчетный год оно приобрело у поставщика 211 таких же компьютеров по цене 59990 рублей за штуку, за отчетный год было продано 215 компьютеров по цене 72910 рублей за штуку. Заработная плата продавцов за год составила 1,26 млн. рублей, расходы на оплату транспортных и иных услуг для обеспечения торговой деятельности составили 0,9 млн. рублей.
Какова величина (в денежном выражении) валового выпуска и валовой добавленной стоимости, произведенных заводом в отчетном году в результате осуществления вышеизложенных действий?</t>
  </si>
  <si>
    <t xml:space="preserve">В течение ряда лет завод арендовал специальную машину для литья, полная стоимость которой составляла 2,9 млн. рублей, а ставка годовой арендной платы равнялась 13%. В отчетном году завод собственными силами изготовил сопоставимую по характеристикам машину, затраты на производство которой составили 2,65 млн. рублей, в том числе на закупку сырья и материалов - 1,55 млн. рублей.  В среднем по заводу каждый рубль расходов на производство приносит 10 копеек прибыли. Новая машина для литья, изготовленная собственными силами, была введена в эксплуатацию 1 июля текущего года, с этой же даты завод прекратил аренду машины для литья, как это и было предусмотрено договором. Выпуск и продажа готовой продукции, расходы на закупку товаров и услуг, а также складские остатки товарно-материальных запасов не изменились в отчетном году по сравнению с предыдущим годом.
На какую величину (в денежном выражении) изменилась валовая добавленная стоимость, произведенная заводом в отчетном году, по сравнению с предыдущим годом в результате осуществления вышеизложенных действий? </t>
  </si>
  <si>
    <t xml:space="preserve">Средняя прибыль завода на 1 рубль расходов, рублей </t>
  </si>
  <si>
    <t>Цена производителя за одно изделие, рублей за штуку</t>
  </si>
  <si>
    <t xml:space="preserve">Заведение производит швейные изделия только одного наименования. Выпуск и продажа изделий в отчетном году составили 6200 штук, цена производителя равна 1310 рублей за штуку. Все изготовленные изделия проданы в отчетном году. Расход ткани на одно изделие - 2,8 метра, покупная цена ткани – 410 рублей за 1 метр. В начале отчетного года на складе материалов было 130 м ткани, за текущий год заведение закупило 18000 м ткани, в конце года на складе материалов осталось 770 м ткани.
Какова величина (в денежном выражении) валового выпуска и валовой добавленной стоимости, произведенных заведением в отчетном году в результате осуществления вышеизложенных действий? </t>
  </si>
  <si>
    <t>Продажа изделий за год, штук</t>
  </si>
  <si>
    <t>Продажа изделий за год, рублей</t>
  </si>
  <si>
    <t>Приобретено полимерного сырья за год для перепродажи, рублей</t>
  </si>
  <si>
    <t>В связи со снижением спроса магазин в самом начале отчетного года сократил арендуемую торговую площадь с 100 м2 до 50 м2 и вместо трех продавцов оставил двух. Ставка аренды по сравнению с предыдущим годом не изменилась и составила 17 тыс. рублей за 1 м2 в год. Расходы на оплату труда в отчетном году снизились по сравнению с предыдущим годом на 1800 тысяч рублей. Годовая продажа товаров в отчетном году уменьшилась на 1300 тысяч рублей по сравнению с предыдущим годом, а закупки товаров (для последующей перепродажи) снизились на 1100 тысяч рублей. Остатки товаров на складе магазина составили: на начало отчетного года 900 тысяч рублей, на конец отчетного года 700 тысяч рублей, на начало предыдущего года 900 тысяч рублей. Расходы на услуги, приобретаемые для использования в торговой деятельности магазина, в отчетном году были на 1700 тысяч рублей меньше, чем в предыдущем году.
На какую величину (в денежном выражении) изменились валовой выпуск, промежуточное потребление и валовая добавленная стоимость, созданная магазином в отчетном году, по сравнению с предыдущим годом в результате осуществления вышеизложенных действий?</t>
  </si>
  <si>
    <t>Ставка арендной платы, рублей за 1 м2 в год</t>
  </si>
  <si>
    <t>Предыдущий год</t>
  </si>
  <si>
    <t>Отчетный год</t>
  </si>
  <si>
    <t>Прирост в отчетном году по сравнению с предыдущим</t>
  </si>
  <si>
    <t>Арендуемая площадь, м2</t>
  </si>
  <si>
    <t>Сумма аренды за год, рублей</t>
  </si>
  <si>
    <t>Продажа товаров без обработки (перепродажа), рублей</t>
  </si>
  <si>
    <t>Расходы на закупку услуг, используемых в производстве, рублей</t>
  </si>
  <si>
    <t>Расходы на закупку товаров для последующей перепродажи, рублей</t>
  </si>
  <si>
    <t>Остатки товаров для перепродажи на складе на конец  года,  рублей</t>
  </si>
  <si>
    <t>Остатки товаров для перепродажи на складе на начало  года,  рублей</t>
  </si>
  <si>
    <t>Прирост остатков товаров для перепродажи на складе за год,  рублей</t>
  </si>
  <si>
    <t>ЗАДАЧА 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</si>
</sst>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2"/>
      <color theme="1"/>
      <name val="Calibri"/>
      <family val="2"/>
      <scheme val="minor"/>
    </font>
    <font>
      <sz val="11"/>
      <color theme="1"/>
      <name val="Calibri"/>
      <family val="2"/>
      <scheme val="minor"/>
    </font>
    <font>
      <sz val="14"/>
      <color theme="1"/>
      <name val="Calibri"/>
      <family val="2"/>
      <scheme val="minor"/>
    </font>
    <font>
      <b/>
      <sz val="14"/>
      <color rgb="FFFF0000"/>
      <name val="Calibri"/>
      <family val="2"/>
      <scheme val="minor"/>
    </font>
    <font>
      <b/>
      <sz val="14"/>
      <color rgb="FF1631FF"/>
      <name val="Calibri"/>
      <family val="2"/>
      <scheme val="minor"/>
    </font>
    <font>
      <b/>
      <sz val="14"/>
      <color theme="1"/>
      <name val="Calibri"/>
      <family val="2"/>
      <scheme val="minor"/>
    </font>
    <font>
      <sz val="12"/>
      <name val="Calibri"/>
      <family val="2"/>
      <scheme val="minor"/>
    </font>
    <font>
      <b/>
      <sz val="16"/>
      <color rgb="FF00B050"/>
      <name val="Calibri"/>
      <family val="2"/>
      <scheme val="minor"/>
    </font>
    <font>
      <sz val="14"/>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1631FF"/>
        <bgColor indexed="64"/>
      </patternFill>
    </fill>
    <fill>
      <patternFill patternType="solid">
        <fgColor theme="5" tint="0.79998168889431442"/>
        <bgColor indexed="64"/>
      </patternFill>
    </fill>
  </fills>
  <borders count="1">
    <border>
      <left/>
      <right/>
      <top/>
      <bottom/>
      <diagonal/>
    </border>
  </borders>
  <cellStyleXfs count="1">
    <xf numFmtId="0" fontId="0" fillId="0" borderId="0"/>
  </cellStyleXfs>
  <cellXfs count="36">
    <xf numFmtId="0" fontId="0" fillId="0" borderId="0" xfId="0"/>
    <xf numFmtId="0" fontId="1" fillId="0" borderId="0" xfId="0" applyFont="1" applyAlignment="1">
      <alignment horizontal="justify" vertical="center"/>
    </xf>
    <xf numFmtId="0" fontId="0" fillId="3" borderId="0" xfId="0" applyFill="1"/>
    <xf numFmtId="0" fontId="2" fillId="0" borderId="0" xfId="0" applyFont="1"/>
    <xf numFmtId="0" fontId="2" fillId="3" borderId="0" xfId="0" applyFont="1" applyFill="1"/>
    <xf numFmtId="0" fontId="3" fillId="0" borderId="0" xfId="0" applyFont="1" applyAlignment="1">
      <alignment horizontal="center"/>
    </xf>
    <xf numFmtId="0" fontId="4" fillId="0" borderId="0" xfId="0" applyFont="1" applyAlignment="1">
      <alignment horizontal="center"/>
    </xf>
    <xf numFmtId="0" fontId="2" fillId="0" borderId="0" xfId="0" applyFont="1" applyAlignment="1">
      <alignment horizontal="justify" vertical="center"/>
    </xf>
    <xf numFmtId="0" fontId="2" fillId="0" borderId="0" xfId="0" applyFont="1" applyAlignment="1">
      <alignment wrapText="1"/>
    </xf>
    <xf numFmtId="0" fontId="5" fillId="2" borderId="0" xfId="0" applyFont="1" applyFill="1" applyAlignment="1">
      <alignment horizontal="right" vertical="center"/>
    </xf>
    <xf numFmtId="0" fontId="3" fillId="0" borderId="0" xfId="0" applyFont="1" applyAlignment="1">
      <alignment horizontal="justify" vertical="center"/>
    </xf>
    <xf numFmtId="0" fontId="5" fillId="4" borderId="0" xfId="0" applyFont="1" applyFill="1" applyAlignment="1">
      <alignment horizontal="right"/>
    </xf>
    <xf numFmtId="0" fontId="2" fillId="2" borderId="0" xfId="0" applyFont="1" applyFill="1" applyAlignment="1">
      <alignment horizontal="justify" vertical="center" wrapText="1"/>
    </xf>
    <xf numFmtId="0" fontId="6" fillId="3" borderId="0" xfId="0" applyFont="1" applyFill="1"/>
    <xf numFmtId="3" fontId="0" fillId="0" borderId="0" xfId="0" applyNumberFormat="1"/>
    <xf numFmtId="3" fontId="2" fillId="0" borderId="0" xfId="0" applyNumberFormat="1" applyFont="1"/>
    <xf numFmtId="3" fontId="2" fillId="2" borderId="0" xfId="0" applyNumberFormat="1" applyFont="1" applyFill="1"/>
    <xf numFmtId="3" fontId="2" fillId="4" borderId="0" xfId="0" applyNumberFormat="1" applyFont="1" applyFill="1"/>
    <xf numFmtId="0" fontId="0" fillId="0" borderId="0" xfId="0" applyAlignment="1">
      <alignment wrapText="1"/>
    </xf>
    <xf numFmtId="3" fontId="0" fillId="0" borderId="0" xfId="0" applyNumberFormat="1" applyFont="1"/>
    <xf numFmtId="0" fontId="2" fillId="2" borderId="0" xfId="0" applyFont="1" applyFill="1" applyAlignment="1">
      <alignment vertical="center" wrapText="1"/>
    </xf>
    <xf numFmtId="0" fontId="4" fillId="0" borderId="0" xfId="0" applyFont="1" applyAlignment="1">
      <alignment horizontal="center" vertical="center"/>
    </xf>
    <xf numFmtId="4" fontId="2" fillId="0" borderId="0" xfId="0" applyNumberFormat="1" applyFont="1"/>
    <xf numFmtId="4" fontId="0" fillId="0" borderId="0" xfId="0" applyNumberFormat="1"/>
    <xf numFmtId="164" fontId="2" fillId="0" borderId="0" xfId="0" applyNumberFormat="1" applyFont="1"/>
    <xf numFmtId="0" fontId="7" fillId="2" borderId="0" xfId="0" applyFont="1" applyFill="1" applyAlignment="1">
      <alignment horizontal="center"/>
    </xf>
    <xf numFmtId="0" fontId="0" fillId="0" borderId="0" xfId="0" applyFont="1"/>
    <xf numFmtId="0" fontId="0" fillId="3" borderId="0" xfId="0" applyFont="1" applyFill="1"/>
    <xf numFmtId="0" fontId="0" fillId="0" borderId="0" xfId="0" applyFont="1" applyAlignment="1">
      <alignment wrapText="1"/>
    </xf>
    <xf numFmtId="164" fontId="0" fillId="0" borderId="0" xfId="0" applyNumberFormat="1" applyFont="1"/>
    <xf numFmtId="3" fontId="2" fillId="0" borderId="0" xfId="0" applyNumberFormat="1" applyFont="1" applyAlignment="1"/>
    <xf numFmtId="0" fontId="8" fillId="3" borderId="0" xfId="0" applyFont="1" applyFill="1"/>
    <xf numFmtId="3" fontId="2" fillId="0" borderId="0" xfId="0" applyNumberFormat="1" applyFont="1" applyAlignment="1">
      <alignment wrapText="1"/>
    </xf>
    <xf numFmtId="0" fontId="0" fillId="0" borderId="0" xfId="0" applyFill="1"/>
    <xf numFmtId="0" fontId="2" fillId="0" borderId="0" xfId="0" applyFont="1" applyFill="1"/>
    <xf numFmtId="3" fontId="2" fillId="0" borderId="0" xfId="0" applyNumberFormat="1" applyFont="1" applyFill="1"/>
  </cellXfs>
  <cellStyles count="1">
    <cellStyle name="Normal" xfId="0" builtinId="0"/>
  </cellStyles>
  <dxfs count="0"/>
  <tableStyles count="0" defaultTableStyle="TableStyleMedium2" defaultPivotStyle="PivotStyleLight16"/>
  <colors>
    <mruColors>
      <color rgb="FF1631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8AD6D-3CE3-6F41-88C2-F010E23BAAC3}">
  <dimension ref="A1:F27"/>
  <sheetViews>
    <sheetView workbookViewId="0">
      <selection activeCell="D7" sqref="D7"/>
    </sheetView>
  </sheetViews>
  <sheetFormatPr baseColWidth="10" defaultRowHeight="16" x14ac:dyDescent="0.2"/>
  <cols>
    <col min="1" max="1" width="142.33203125" customWidth="1"/>
    <col min="2" max="2" width="14.5" bestFit="1" customWidth="1"/>
    <col min="3" max="3" width="3" style="13" customWidth="1"/>
    <col min="4" max="4" width="50.33203125" customWidth="1"/>
    <col min="5" max="5" width="12.6640625" bestFit="1" customWidth="1"/>
  </cols>
  <sheetData>
    <row r="1" spans="1:6" ht="21" x14ac:dyDescent="0.25">
      <c r="A1" s="25" t="s">
        <v>18</v>
      </c>
    </row>
    <row r="2" spans="1:6" ht="222" customHeight="1" x14ac:dyDescent="0.2">
      <c r="A2" s="12" t="s">
        <v>21</v>
      </c>
    </row>
    <row r="3" spans="1:6" x14ac:dyDescent="0.2">
      <c r="A3" s="1"/>
    </row>
    <row r="4" spans="1:6" x14ac:dyDescent="0.2">
      <c r="A4" s="1"/>
    </row>
    <row r="5" spans="1:6" ht="19" x14ac:dyDescent="0.25">
      <c r="A5" s="5" t="s">
        <v>26</v>
      </c>
      <c r="B5" s="3"/>
      <c r="D5" s="6" t="s">
        <v>17</v>
      </c>
    </row>
    <row r="6" spans="1:6" ht="20" x14ac:dyDescent="0.25">
      <c r="A6" s="7" t="s">
        <v>15</v>
      </c>
      <c r="B6" s="15">
        <v>270000</v>
      </c>
      <c r="E6" s="14"/>
    </row>
    <row r="7" spans="1:6" ht="40" x14ac:dyDescent="0.25">
      <c r="A7" s="7" t="s">
        <v>0</v>
      </c>
      <c r="B7" s="15"/>
      <c r="D7" t="s">
        <v>76</v>
      </c>
      <c r="E7" s="14"/>
    </row>
    <row r="8" spans="1:6" ht="20" x14ac:dyDescent="0.25">
      <c r="A8" s="7" t="s">
        <v>1</v>
      </c>
      <c r="B8" s="15"/>
      <c r="D8" s="18"/>
      <c r="E8" s="14"/>
      <c r="F8" s="14"/>
    </row>
    <row r="9" spans="1:6" ht="20" x14ac:dyDescent="0.25">
      <c r="A9" s="7" t="s">
        <v>2</v>
      </c>
      <c r="B9" s="15"/>
      <c r="D9" s="18"/>
      <c r="E9" s="14"/>
    </row>
    <row r="10" spans="1:6" ht="20" x14ac:dyDescent="0.25">
      <c r="A10" s="7" t="s">
        <v>3</v>
      </c>
      <c r="B10" s="15"/>
      <c r="D10" s="18"/>
      <c r="E10" s="14"/>
    </row>
    <row r="11" spans="1:6" ht="20" x14ac:dyDescent="0.25">
      <c r="A11" s="7" t="s">
        <v>4</v>
      </c>
      <c r="B11" s="15"/>
      <c r="E11" s="14"/>
    </row>
    <row r="12" spans="1:6" ht="20" x14ac:dyDescent="0.25">
      <c r="A12" s="7" t="s">
        <v>5</v>
      </c>
      <c r="B12" s="15"/>
      <c r="E12" s="14"/>
    </row>
    <row r="13" spans="1:6" ht="20" x14ac:dyDescent="0.25">
      <c r="A13" s="7" t="s">
        <v>6</v>
      </c>
      <c r="B13" s="15"/>
      <c r="E13" s="14"/>
    </row>
    <row r="14" spans="1:6" ht="40" x14ac:dyDescent="0.25">
      <c r="A14" s="7" t="s">
        <v>7</v>
      </c>
      <c r="B14" s="15"/>
      <c r="E14" s="14"/>
    </row>
    <row r="15" spans="1:6" ht="19" x14ac:dyDescent="0.25">
      <c r="A15" s="9" t="s">
        <v>22</v>
      </c>
      <c r="B15" s="16">
        <f>B6</f>
        <v>270000</v>
      </c>
      <c r="E15" s="14"/>
    </row>
    <row r="16" spans="1:6" ht="19" x14ac:dyDescent="0.25">
      <c r="A16" s="3"/>
      <c r="B16" s="15"/>
      <c r="E16" s="14"/>
    </row>
    <row r="17" spans="1:5" ht="19" x14ac:dyDescent="0.25">
      <c r="A17" s="3"/>
      <c r="B17" s="15"/>
      <c r="E17" s="14"/>
    </row>
    <row r="18" spans="1:5" ht="19" x14ac:dyDescent="0.25">
      <c r="A18" s="5" t="s">
        <v>23</v>
      </c>
      <c r="B18" s="15"/>
      <c r="E18" s="14"/>
    </row>
    <row r="19" spans="1:5" ht="20" x14ac:dyDescent="0.25">
      <c r="A19" s="7" t="s">
        <v>10</v>
      </c>
      <c r="B19" s="15">
        <v>-120000</v>
      </c>
      <c r="E19" s="14"/>
    </row>
    <row r="20" spans="1:5" ht="20" x14ac:dyDescent="0.25">
      <c r="A20" s="7" t="s">
        <v>11</v>
      </c>
      <c r="B20" s="15"/>
      <c r="E20" s="14"/>
    </row>
    <row r="21" spans="1:5" ht="20" x14ac:dyDescent="0.25">
      <c r="A21" s="7" t="s">
        <v>12</v>
      </c>
      <c r="B21" s="15"/>
      <c r="E21" s="14"/>
    </row>
    <row r="22" spans="1:5" ht="20" x14ac:dyDescent="0.25">
      <c r="A22" s="7" t="s">
        <v>13</v>
      </c>
      <c r="B22" s="15"/>
    </row>
    <row r="23" spans="1:5" ht="20" x14ac:dyDescent="0.25">
      <c r="A23" s="7" t="s">
        <v>14</v>
      </c>
      <c r="B23" s="15"/>
    </row>
    <row r="24" spans="1:5" ht="40" x14ac:dyDescent="0.25">
      <c r="A24" s="10" t="s">
        <v>19</v>
      </c>
      <c r="B24" s="15"/>
    </row>
    <row r="25" spans="1:5" ht="19" x14ac:dyDescent="0.25">
      <c r="A25" s="9" t="s">
        <v>23</v>
      </c>
      <c r="B25" s="16">
        <f>B19</f>
        <v>-120000</v>
      </c>
    </row>
    <row r="26" spans="1:5" ht="19" x14ac:dyDescent="0.25">
      <c r="A26" s="3"/>
      <c r="B26" s="15"/>
    </row>
    <row r="27" spans="1:5" ht="19" x14ac:dyDescent="0.25">
      <c r="A27" s="11" t="s">
        <v>24</v>
      </c>
      <c r="B27" s="17">
        <f>B15-B25</f>
        <v>390000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F39A2-3811-824E-803F-CB687AECDF09}">
  <dimension ref="A1:F28"/>
  <sheetViews>
    <sheetView workbookViewId="0">
      <selection activeCell="D25" sqref="D25"/>
    </sheetView>
  </sheetViews>
  <sheetFormatPr baseColWidth="10" defaultRowHeight="16" x14ac:dyDescent="0.2"/>
  <cols>
    <col min="1" max="1" width="142.33203125" customWidth="1"/>
    <col min="2" max="2" width="14.5" bestFit="1" customWidth="1"/>
    <col min="3" max="3" width="3" style="13" customWidth="1"/>
    <col min="4" max="4" width="50.33203125" customWidth="1"/>
    <col min="5" max="5" width="12.6640625" bestFit="1" customWidth="1"/>
  </cols>
  <sheetData>
    <row r="1" spans="1:6" ht="21" x14ac:dyDescent="0.25">
      <c r="A1" s="25" t="s">
        <v>20</v>
      </c>
    </row>
    <row r="2" spans="1:6" ht="222" customHeight="1" x14ac:dyDescent="0.2">
      <c r="A2" s="12" t="s">
        <v>25</v>
      </c>
    </row>
    <row r="3" spans="1:6" x14ac:dyDescent="0.2">
      <c r="A3" s="1"/>
    </row>
    <row r="4" spans="1:6" x14ac:dyDescent="0.2">
      <c r="A4" s="1"/>
    </row>
    <row r="5" spans="1:6" ht="19" x14ac:dyDescent="0.25">
      <c r="A5" s="5" t="s">
        <v>22</v>
      </c>
      <c r="B5" s="3"/>
      <c r="D5" s="6" t="s">
        <v>17</v>
      </c>
    </row>
    <row r="6" spans="1:6" ht="20" x14ac:dyDescent="0.2">
      <c r="A6" s="7" t="s">
        <v>15</v>
      </c>
      <c r="E6" s="14"/>
    </row>
    <row r="7" spans="1:6" ht="40" x14ac:dyDescent="0.25">
      <c r="A7" s="7" t="s">
        <v>0</v>
      </c>
      <c r="B7" s="15">
        <v>1100000</v>
      </c>
      <c r="D7" t="s">
        <v>76</v>
      </c>
      <c r="E7" s="14"/>
    </row>
    <row r="8" spans="1:6" ht="20" x14ac:dyDescent="0.25">
      <c r="A8" s="7" t="s">
        <v>1</v>
      </c>
      <c r="B8" s="15">
        <v>850000</v>
      </c>
      <c r="D8" s="18"/>
      <c r="E8" s="14"/>
      <c r="F8" s="14"/>
    </row>
    <row r="9" spans="1:6" ht="20" x14ac:dyDescent="0.25">
      <c r="A9" s="7" t="s">
        <v>2</v>
      </c>
      <c r="B9" s="15"/>
      <c r="D9" s="18"/>
      <c r="E9" s="14"/>
    </row>
    <row r="10" spans="1:6" ht="20" x14ac:dyDescent="0.25">
      <c r="A10" s="7" t="s">
        <v>3</v>
      </c>
      <c r="B10" s="15"/>
      <c r="D10" s="18"/>
      <c r="E10" s="14"/>
    </row>
    <row r="11" spans="1:6" ht="20" x14ac:dyDescent="0.25">
      <c r="A11" s="7" t="s">
        <v>4</v>
      </c>
      <c r="B11" s="15"/>
      <c r="E11" s="14"/>
    </row>
    <row r="12" spans="1:6" ht="20" x14ac:dyDescent="0.25">
      <c r="A12" s="7" t="s">
        <v>5</v>
      </c>
      <c r="B12" s="15"/>
      <c r="E12" s="14"/>
    </row>
    <row r="13" spans="1:6" ht="20" x14ac:dyDescent="0.25">
      <c r="A13" s="7" t="s">
        <v>6</v>
      </c>
      <c r="B13" s="15"/>
      <c r="E13" s="14"/>
    </row>
    <row r="14" spans="1:6" ht="40" x14ac:dyDescent="0.25">
      <c r="A14" s="7" t="s">
        <v>7</v>
      </c>
      <c r="B14" s="15"/>
      <c r="E14" s="14"/>
    </row>
    <row r="15" spans="1:6" ht="19" x14ac:dyDescent="0.25">
      <c r="A15" s="9" t="s">
        <v>22</v>
      </c>
      <c r="B15" s="16">
        <f>B7-B8</f>
        <v>250000</v>
      </c>
      <c r="E15" s="14"/>
    </row>
    <row r="16" spans="1:6" ht="19" x14ac:dyDescent="0.25">
      <c r="A16" s="3"/>
      <c r="B16" s="15"/>
      <c r="E16" s="14"/>
    </row>
    <row r="17" spans="1:5" ht="19" x14ac:dyDescent="0.25">
      <c r="A17" s="3"/>
      <c r="B17" s="15"/>
      <c r="E17" s="14"/>
    </row>
    <row r="18" spans="1:5" ht="19" x14ac:dyDescent="0.25">
      <c r="A18" s="5" t="s">
        <v>23</v>
      </c>
      <c r="B18" s="15"/>
      <c r="E18" s="14"/>
    </row>
    <row r="19" spans="1:5" ht="20" x14ac:dyDescent="0.25">
      <c r="A19" s="7" t="s">
        <v>10</v>
      </c>
      <c r="B19" s="15"/>
      <c r="E19" s="14"/>
    </row>
    <row r="20" spans="1:5" ht="20" x14ac:dyDescent="0.25">
      <c r="A20" s="7" t="s">
        <v>11</v>
      </c>
      <c r="B20" s="15"/>
      <c r="E20" s="14"/>
    </row>
    <row r="21" spans="1:5" ht="20" x14ac:dyDescent="0.25">
      <c r="A21" s="7" t="s">
        <v>12</v>
      </c>
      <c r="B21" s="15"/>
      <c r="E21" s="14"/>
    </row>
    <row r="22" spans="1:5" ht="20" x14ac:dyDescent="0.25">
      <c r="A22" s="7" t="s">
        <v>13</v>
      </c>
      <c r="B22" s="15">
        <v>-20000</v>
      </c>
    </row>
    <row r="23" spans="1:5" ht="20" x14ac:dyDescent="0.25">
      <c r="A23" s="7" t="s">
        <v>14</v>
      </c>
      <c r="B23" s="15"/>
    </row>
    <row r="24" spans="1:5" ht="40" x14ac:dyDescent="0.25">
      <c r="A24" s="10" t="s">
        <v>19</v>
      </c>
      <c r="B24" s="15"/>
    </row>
    <row r="25" spans="1:5" ht="19" x14ac:dyDescent="0.25">
      <c r="A25" s="9" t="s">
        <v>23</v>
      </c>
      <c r="B25" s="16">
        <f>B22</f>
        <v>-20000</v>
      </c>
    </row>
    <row r="26" spans="1:5" ht="19" x14ac:dyDescent="0.25">
      <c r="A26" s="3"/>
      <c r="B26" s="15"/>
    </row>
    <row r="27" spans="1:5" ht="19" x14ac:dyDescent="0.25">
      <c r="A27" s="11" t="s">
        <v>24</v>
      </c>
      <c r="B27" s="17">
        <f>B15-B25</f>
        <v>270000</v>
      </c>
    </row>
    <row r="28" spans="1:5" x14ac:dyDescent="0.2">
      <c r="B28" s="26"/>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44948-60DD-5041-A0A2-871326A3AE89}">
  <dimension ref="A1:F28"/>
  <sheetViews>
    <sheetView workbookViewId="0">
      <selection activeCell="D10" sqref="D10"/>
    </sheetView>
  </sheetViews>
  <sheetFormatPr baseColWidth="10" defaultRowHeight="16" x14ac:dyDescent="0.2"/>
  <cols>
    <col min="1" max="1" width="142.33203125" customWidth="1"/>
    <col min="2" max="2" width="14.5" bestFit="1" customWidth="1"/>
    <col min="3" max="3" width="3" style="13" customWidth="1"/>
    <col min="4" max="4" width="50.33203125" customWidth="1"/>
    <col min="5" max="5" width="12.6640625" bestFit="1" customWidth="1"/>
  </cols>
  <sheetData>
    <row r="1" spans="1:6" ht="21" x14ac:dyDescent="0.25">
      <c r="A1" s="25" t="s">
        <v>27</v>
      </c>
    </row>
    <row r="2" spans="1:6" ht="222" customHeight="1" x14ac:dyDescent="0.2">
      <c r="A2" s="12" t="s">
        <v>29</v>
      </c>
    </row>
    <row r="3" spans="1:6" x14ac:dyDescent="0.2">
      <c r="A3" s="1"/>
    </row>
    <row r="4" spans="1:6" x14ac:dyDescent="0.2">
      <c r="A4" s="1"/>
    </row>
    <row r="5" spans="1:6" ht="19" x14ac:dyDescent="0.25">
      <c r="A5" s="5" t="s">
        <v>22</v>
      </c>
      <c r="B5" s="3"/>
      <c r="D5" s="6" t="s">
        <v>17</v>
      </c>
    </row>
    <row r="6" spans="1:6" ht="20" x14ac:dyDescent="0.2">
      <c r="A6" s="7" t="s">
        <v>15</v>
      </c>
      <c r="B6" s="26"/>
      <c r="C6" s="27"/>
      <c r="D6" s="26"/>
      <c r="E6" s="19"/>
    </row>
    <row r="7" spans="1:6" ht="40" x14ac:dyDescent="0.25">
      <c r="A7" s="7" t="s">
        <v>0</v>
      </c>
      <c r="B7" s="15"/>
      <c r="C7" s="27"/>
      <c r="D7" s="8" t="s">
        <v>77</v>
      </c>
      <c r="E7" s="19">
        <v>-2300000</v>
      </c>
    </row>
    <row r="8" spans="1:6" ht="60" x14ac:dyDescent="0.25">
      <c r="A8" s="7" t="s">
        <v>1</v>
      </c>
      <c r="B8" s="15"/>
      <c r="C8" s="27"/>
      <c r="D8" s="8" t="s">
        <v>78</v>
      </c>
      <c r="E8" s="19">
        <v>6250000</v>
      </c>
      <c r="F8" s="14"/>
    </row>
    <row r="9" spans="1:6" ht="20" x14ac:dyDescent="0.25">
      <c r="A9" s="7" t="s">
        <v>2</v>
      </c>
      <c r="B9" s="15"/>
      <c r="C9" s="27"/>
      <c r="D9" s="28"/>
      <c r="E9" s="19"/>
    </row>
    <row r="10" spans="1:6" ht="20" x14ac:dyDescent="0.25">
      <c r="A10" s="7" t="s">
        <v>3</v>
      </c>
      <c r="B10" s="15"/>
      <c r="C10" s="27"/>
      <c r="D10" s="28"/>
      <c r="E10" s="19"/>
    </row>
    <row r="11" spans="1:6" ht="20" x14ac:dyDescent="0.25">
      <c r="A11" s="7" t="s">
        <v>4</v>
      </c>
      <c r="B11" s="15">
        <f>8100000*2</f>
        <v>16200000</v>
      </c>
      <c r="C11" s="27"/>
      <c r="D11" s="26"/>
      <c r="E11" s="19"/>
    </row>
    <row r="12" spans="1:6" ht="20" x14ac:dyDescent="0.25">
      <c r="A12" s="7" t="s">
        <v>5</v>
      </c>
      <c r="B12" s="15"/>
      <c r="C12" s="27"/>
      <c r="D12" s="26"/>
      <c r="E12" s="19"/>
    </row>
    <row r="13" spans="1:6" ht="20" x14ac:dyDescent="0.25">
      <c r="A13" s="7" t="s">
        <v>6</v>
      </c>
      <c r="B13" s="15"/>
      <c r="C13" s="27"/>
      <c r="D13" s="26"/>
      <c r="E13" s="19"/>
    </row>
    <row r="14" spans="1:6" ht="40" x14ac:dyDescent="0.25">
      <c r="A14" s="7" t="s">
        <v>7</v>
      </c>
      <c r="B14" s="15"/>
      <c r="C14" s="27"/>
      <c r="D14" s="26"/>
      <c r="E14" s="19"/>
    </row>
    <row r="15" spans="1:6" ht="19" x14ac:dyDescent="0.25">
      <c r="A15" s="9" t="s">
        <v>22</v>
      </c>
      <c r="B15" s="16">
        <f>B11</f>
        <v>16200000</v>
      </c>
      <c r="C15" s="27"/>
      <c r="D15" s="26"/>
      <c r="E15" s="19"/>
    </row>
    <row r="16" spans="1:6" ht="19" x14ac:dyDescent="0.25">
      <c r="A16" s="3"/>
      <c r="B16" s="15"/>
      <c r="C16" s="27"/>
      <c r="D16" s="26"/>
      <c r="E16" s="19"/>
    </row>
    <row r="17" spans="1:5" ht="19" x14ac:dyDescent="0.25">
      <c r="A17" s="3"/>
      <c r="B17" s="15"/>
      <c r="C17" s="27"/>
      <c r="D17" s="26"/>
      <c r="E17" s="19"/>
    </row>
    <row r="18" spans="1:5" ht="19" x14ac:dyDescent="0.25">
      <c r="A18" s="5" t="s">
        <v>23</v>
      </c>
      <c r="B18" s="15"/>
      <c r="C18" s="27"/>
      <c r="D18" s="26"/>
      <c r="E18" s="19"/>
    </row>
    <row r="19" spans="1:5" ht="20" x14ac:dyDescent="0.25">
      <c r="A19" s="7" t="s">
        <v>10</v>
      </c>
      <c r="B19" s="15">
        <f>E7+E8</f>
        <v>3950000</v>
      </c>
      <c r="C19" s="27"/>
      <c r="D19" s="26"/>
      <c r="E19" s="19"/>
    </row>
    <row r="20" spans="1:5" ht="20" x14ac:dyDescent="0.25">
      <c r="A20" s="7" t="s">
        <v>11</v>
      </c>
      <c r="B20" s="15"/>
      <c r="C20" s="27"/>
      <c r="D20" s="26"/>
      <c r="E20" s="19"/>
    </row>
    <row r="21" spans="1:5" ht="20" x14ac:dyDescent="0.25">
      <c r="A21" s="7" t="s">
        <v>12</v>
      </c>
      <c r="B21" s="15"/>
      <c r="C21" s="27"/>
      <c r="D21" s="26"/>
      <c r="E21" s="19"/>
    </row>
    <row r="22" spans="1:5" ht="20" x14ac:dyDescent="0.25">
      <c r="A22" s="7" t="s">
        <v>13</v>
      </c>
      <c r="B22" s="15"/>
      <c r="C22" s="27"/>
      <c r="D22" s="26"/>
      <c r="E22" s="26"/>
    </row>
    <row r="23" spans="1:5" ht="20" x14ac:dyDescent="0.25">
      <c r="A23" s="7" t="s">
        <v>14</v>
      </c>
      <c r="B23" s="15"/>
      <c r="C23" s="27"/>
      <c r="D23" s="26"/>
      <c r="E23" s="26"/>
    </row>
    <row r="24" spans="1:5" ht="40" x14ac:dyDescent="0.25">
      <c r="A24" s="10" t="s">
        <v>19</v>
      </c>
      <c r="B24" s="15"/>
      <c r="C24" s="27"/>
      <c r="D24" s="26"/>
      <c r="E24" s="26"/>
    </row>
    <row r="25" spans="1:5" ht="19" x14ac:dyDescent="0.25">
      <c r="A25" s="9" t="s">
        <v>23</v>
      </c>
      <c r="B25" s="16">
        <f>B19</f>
        <v>3950000</v>
      </c>
      <c r="C25" s="27"/>
      <c r="D25" s="26"/>
      <c r="E25" s="26"/>
    </row>
    <row r="26" spans="1:5" ht="19" x14ac:dyDescent="0.25">
      <c r="A26" s="3"/>
      <c r="B26" s="15"/>
      <c r="C26" s="27"/>
      <c r="D26" s="26"/>
      <c r="E26" s="26"/>
    </row>
    <row r="27" spans="1:5" ht="19" x14ac:dyDescent="0.25">
      <c r="A27" s="11" t="s">
        <v>24</v>
      </c>
      <c r="B27" s="17">
        <f>B15-B25</f>
        <v>12250000</v>
      </c>
      <c r="C27" s="27"/>
      <c r="D27" s="26"/>
      <c r="E27" s="26"/>
    </row>
    <row r="28" spans="1:5" x14ac:dyDescent="0.2">
      <c r="B28" s="26"/>
      <c r="C28" s="27"/>
      <c r="D28" s="26"/>
      <c r="E28" s="26"/>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BDC0D-0596-5546-BCF7-6B55E3BEC996}">
  <dimension ref="A1:F40"/>
  <sheetViews>
    <sheetView workbookViewId="0">
      <selection activeCell="D22" sqref="D22"/>
    </sheetView>
  </sheetViews>
  <sheetFormatPr baseColWidth="10" defaultRowHeight="16" x14ac:dyDescent="0.2"/>
  <cols>
    <col min="1" max="1" width="142.33203125" customWidth="1"/>
    <col min="2" max="2" width="14.5" bestFit="1" customWidth="1"/>
    <col min="3" max="3" width="3" style="13" customWidth="1"/>
    <col min="4" max="4" width="50.33203125" customWidth="1"/>
    <col min="5" max="5" width="12.6640625" bestFit="1" customWidth="1"/>
  </cols>
  <sheetData>
    <row r="1" spans="1:6" ht="21" x14ac:dyDescent="0.25">
      <c r="A1" s="25" t="s">
        <v>28</v>
      </c>
    </row>
    <row r="2" spans="1:6" ht="222" customHeight="1" x14ac:dyDescent="0.2">
      <c r="A2" s="12" t="s">
        <v>30</v>
      </c>
    </row>
    <row r="3" spans="1:6" x14ac:dyDescent="0.2">
      <c r="A3" s="1"/>
    </row>
    <row r="4" spans="1:6" x14ac:dyDescent="0.2">
      <c r="A4" s="1"/>
    </row>
    <row r="5" spans="1:6" ht="19" x14ac:dyDescent="0.25">
      <c r="A5" s="5" t="s">
        <v>22</v>
      </c>
      <c r="B5" s="3"/>
      <c r="D5" s="6" t="s">
        <v>17</v>
      </c>
    </row>
    <row r="6" spans="1:6" ht="20" x14ac:dyDescent="0.2">
      <c r="A6" s="7" t="s">
        <v>15</v>
      </c>
      <c r="E6" s="14"/>
    </row>
    <row r="7" spans="1:6" ht="40" x14ac:dyDescent="0.25">
      <c r="A7" s="7" t="s">
        <v>0</v>
      </c>
      <c r="B7" s="15"/>
      <c r="C7" s="27"/>
      <c r="D7" s="8" t="s">
        <v>77</v>
      </c>
      <c r="E7" s="19">
        <v>-2300000</v>
      </c>
    </row>
    <row r="8" spans="1:6" ht="60" x14ac:dyDescent="0.25">
      <c r="A8" s="7" t="s">
        <v>1</v>
      </c>
      <c r="B8" s="15"/>
      <c r="C8" s="27"/>
      <c r="D8" s="8" t="s">
        <v>78</v>
      </c>
      <c r="E8" s="19">
        <v>6250000</v>
      </c>
      <c r="F8" s="14"/>
    </row>
    <row r="9" spans="1:6" ht="20" x14ac:dyDescent="0.25">
      <c r="A9" s="7" t="s">
        <v>2</v>
      </c>
      <c r="B9" s="15"/>
      <c r="C9" s="27"/>
      <c r="D9" s="28"/>
      <c r="E9" s="19"/>
    </row>
    <row r="10" spans="1:6" ht="40" x14ac:dyDescent="0.25">
      <c r="A10" s="7" t="s">
        <v>3</v>
      </c>
      <c r="B10" s="15"/>
      <c r="C10" s="27"/>
      <c r="D10" s="8" t="s">
        <v>79</v>
      </c>
      <c r="E10" s="19">
        <f>8100000*2</f>
        <v>16200000</v>
      </c>
    </row>
    <row r="11" spans="1:6" ht="40" x14ac:dyDescent="0.25">
      <c r="A11" s="7" t="s">
        <v>4</v>
      </c>
      <c r="B11" s="15">
        <f>E12</f>
        <v>19440000</v>
      </c>
      <c r="C11" s="27"/>
      <c r="D11" s="8" t="s">
        <v>87</v>
      </c>
      <c r="E11" s="29">
        <v>0.2</v>
      </c>
    </row>
    <row r="12" spans="1:6" ht="40" x14ac:dyDescent="0.25">
      <c r="A12" s="7" t="s">
        <v>5</v>
      </c>
      <c r="B12" s="15"/>
      <c r="C12" s="27"/>
      <c r="D12" s="8" t="s">
        <v>80</v>
      </c>
      <c r="E12" s="19">
        <f>E10*(1+E11)</f>
        <v>19440000</v>
      </c>
    </row>
    <row r="13" spans="1:6" ht="20" x14ac:dyDescent="0.25">
      <c r="A13" s="7" t="s">
        <v>6</v>
      </c>
      <c r="B13" s="15"/>
      <c r="C13" s="27"/>
      <c r="D13" s="26"/>
      <c r="E13" s="19"/>
    </row>
    <row r="14" spans="1:6" ht="40" x14ac:dyDescent="0.25">
      <c r="A14" s="7" t="s">
        <v>7</v>
      </c>
      <c r="B14" s="15"/>
      <c r="C14" s="27"/>
      <c r="D14" s="26"/>
      <c r="E14" s="19"/>
    </row>
    <row r="15" spans="1:6" ht="19" x14ac:dyDescent="0.25">
      <c r="A15" s="9" t="s">
        <v>22</v>
      </c>
      <c r="B15" s="16">
        <f>B11</f>
        <v>19440000</v>
      </c>
      <c r="C15" s="27"/>
      <c r="D15" s="26"/>
      <c r="E15" s="19"/>
    </row>
    <row r="16" spans="1:6" ht="19" x14ac:dyDescent="0.25">
      <c r="A16" s="3"/>
      <c r="B16" s="15"/>
      <c r="C16" s="27"/>
      <c r="D16" s="26"/>
      <c r="E16" s="19"/>
    </row>
    <row r="17" spans="1:5" ht="19" x14ac:dyDescent="0.25">
      <c r="A17" s="3"/>
      <c r="B17" s="15"/>
      <c r="C17" s="27"/>
      <c r="D17" s="26"/>
      <c r="E17" s="19"/>
    </row>
    <row r="18" spans="1:5" ht="19" x14ac:dyDescent="0.25">
      <c r="A18" s="5" t="s">
        <v>23</v>
      </c>
      <c r="B18" s="15"/>
      <c r="C18" s="27"/>
      <c r="D18" s="26"/>
      <c r="E18" s="19"/>
    </row>
    <row r="19" spans="1:5" ht="20" x14ac:dyDescent="0.25">
      <c r="A19" s="7" t="s">
        <v>10</v>
      </c>
      <c r="B19" s="15">
        <f>E7+E8</f>
        <v>3950000</v>
      </c>
      <c r="C19" s="27"/>
      <c r="D19" s="26"/>
      <c r="E19" s="19"/>
    </row>
    <row r="20" spans="1:5" ht="20" x14ac:dyDescent="0.25">
      <c r="A20" s="7" t="s">
        <v>11</v>
      </c>
      <c r="B20" s="15"/>
      <c r="C20" s="27"/>
      <c r="D20" s="26"/>
      <c r="E20" s="19"/>
    </row>
    <row r="21" spans="1:5" ht="20" x14ac:dyDescent="0.25">
      <c r="A21" s="7" t="s">
        <v>12</v>
      </c>
      <c r="B21" s="15"/>
      <c r="C21" s="27"/>
      <c r="D21" s="26"/>
      <c r="E21" s="19"/>
    </row>
    <row r="22" spans="1:5" ht="20" x14ac:dyDescent="0.25">
      <c r="A22" s="7" t="s">
        <v>13</v>
      </c>
      <c r="B22" s="15"/>
      <c r="C22" s="27"/>
      <c r="D22" s="26"/>
      <c r="E22" s="26"/>
    </row>
    <row r="23" spans="1:5" ht="20" x14ac:dyDescent="0.25">
      <c r="A23" s="7" t="s">
        <v>14</v>
      </c>
      <c r="B23" s="15"/>
      <c r="C23" s="27"/>
      <c r="D23" s="26"/>
      <c r="E23" s="26"/>
    </row>
    <row r="24" spans="1:5" ht="40" x14ac:dyDescent="0.25">
      <c r="A24" s="10" t="s">
        <v>19</v>
      </c>
      <c r="B24" s="15"/>
      <c r="C24" s="27"/>
      <c r="D24" s="26"/>
      <c r="E24" s="26"/>
    </row>
    <row r="25" spans="1:5" ht="19" x14ac:dyDescent="0.25">
      <c r="A25" s="9" t="s">
        <v>23</v>
      </c>
      <c r="B25" s="16">
        <f>B19</f>
        <v>3950000</v>
      </c>
      <c r="C25" s="27"/>
      <c r="D25" s="26"/>
      <c r="E25" s="26"/>
    </row>
    <row r="26" spans="1:5" ht="19" x14ac:dyDescent="0.25">
      <c r="A26" s="3"/>
      <c r="B26" s="15"/>
      <c r="C26" s="27"/>
      <c r="D26" s="26"/>
      <c r="E26" s="26"/>
    </row>
    <row r="27" spans="1:5" ht="19" x14ac:dyDescent="0.25">
      <c r="A27" s="11" t="s">
        <v>24</v>
      </c>
      <c r="B27" s="17">
        <f>B15-B25</f>
        <v>15490000</v>
      </c>
      <c r="C27" s="27"/>
      <c r="D27" s="26"/>
      <c r="E27" s="26"/>
    </row>
    <row r="28" spans="1:5" x14ac:dyDescent="0.2">
      <c r="B28" s="26"/>
      <c r="C28" s="27"/>
      <c r="D28" s="26"/>
      <c r="E28" s="26"/>
    </row>
    <row r="29" spans="1:5" x14ac:dyDescent="0.2">
      <c r="B29" s="26"/>
      <c r="C29" s="27"/>
      <c r="D29" s="26"/>
      <c r="E29" s="26"/>
    </row>
    <row r="30" spans="1:5" x14ac:dyDescent="0.2">
      <c r="B30" s="26"/>
      <c r="C30" s="27"/>
      <c r="D30" s="26"/>
      <c r="E30" s="26"/>
    </row>
    <row r="31" spans="1:5" x14ac:dyDescent="0.2">
      <c r="B31" s="26"/>
      <c r="C31" s="27"/>
      <c r="D31" s="26"/>
      <c r="E31" s="26"/>
    </row>
    <row r="32" spans="1:5" x14ac:dyDescent="0.2">
      <c r="B32" s="26"/>
      <c r="C32" s="27"/>
      <c r="D32" s="26"/>
      <c r="E32" s="26"/>
    </row>
    <row r="33" spans="2:5" x14ac:dyDescent="0.2">
      <c r="B33" s="26"/>
      <c r="C33" s="27"/>
      <c r="D33" s="26"/>
      <c r="E33" s="26"/>
    </row>
    <row r="34" spans="2:5" x14ac:dyDescent="0.2">
      <c r="B34" s="26"/>
      <c r="C34" s="27"/>
      <c r="D34" s="26"/>
      <c r="E34" s="26"/>
    </row>
    <row r="35" spans="2:5" x14ac:dyDescent="0.2">
      <c r="B35" s="26"/>
      <c r="C35" s="27"/>
      <c r="D35" s="26"/>
      <c r="E35" s="26"/>
    </row>
    <row r="36" spans="2:5" x14ac:dyDescent="0.2">
      <c r="B36" s="26"/>
      <c r="C36" s="27"/>
      <c r="D36" s="26"/>
      <c r="E36" s="26"/>
    </row>
    <row r="37" spans="2:5" x14ac:dyDescent="0.2">
      <c r="B37" s="26"/>
      <c r="C37" s="27"/>
      <c r="D37" s="26"/>
      <c r="E37" s="26"/>
    </row>
    <row r="38" spans="2:5" x14ac:dyDescent="0.2">
      <c r="B38" s="26"/>
      <c r="C38" s="27"/>
      <c r="D38" s="26"/>
      <c r="E38" s="26"/>
    </row>
    <row r="39" spans="2:5" x14ac:dyDescent="0.2">
      <c r="B39" s="26"/>
      <c r="C39" s="27"/>
      <c r="D39" s="26"/>
      <c r="E39" s="26"/>
    </row>
    <row r="40" spans="2:5" x14ac:dyDescent="0.2">
      <c r="B40" s="26"/>
      <c r="C40" s="27"/>
      <c r="D40" s="26"/>
      <c r="E40" s="26"/>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DD289-5DDB-5741-8853-1C63B55DB5C7}">
  <dimension ref="A1:F33"/>
  <sheetViews>
    <sheetView workbookViewId="0">
      <selection activeCell="G2" sqref="G2"/>
    </sheetView>
  </sheetViews>
  <sheetFormatPr baseColWidth="10" defaultRowHeight="16" x14ac:dyDescent="0.2"/>
  <cols>
    <col min="1" max="1" width="142.33203125" customWidth="1"/>
    <col min="2" max="2" width="14.5" bestFit="1" customWidth="1"/>
    <col min="3" max="3" width="3" style="13" customWidth="1"/>
    <col min="4" max="4" width="50.33203125" customWidth="1"/>
    <col min="5" max="5" width="12.6640625" bestFit="1" customWidth="1"/>
  </cols>
  <sheetData>
    <row r="1" spans="1:6" ht="21" x14ac:dyDescent="0.25">
      <c r="A1" s="25" t="s">
        <v>33</v>
      </c>
    </row>
    <row r="2" spans="1:6" ht="222" customHeight="1" x14ac:dyDescent="0.2">
      <c r="A2" s="12" t="s">
        <v>32</v>
      </c>
    </row>
    <row r="3" spans="1:6" x14ac:dyDescent="0.2">
      <c r="A3" s="1"/>
    </row>
    <row r="4" spans="1:6" x14ac:dyDescent="0.2">
      <c r="A4" s="1"/>
    </row>
    <row r="5" spans="1:6" ht="19" x14ac:dyDescent="0.25">
      <c r="A5" s="5" t="s">
        <v>22</v>
      </c>
      <c r="B5" s="3"/>
      <c r="D5" s="6" t="s">
        <v>17</v>
      </c>
    </row>
    <row r="6" spans="1:6" ht="20" x14ac:dyDescent="0.2">
      <c r="A6" s="7" t="s">
        <v>15</v>
      </c>
      <c r="E6" s="14"/>
    </row>
    <row r="7" spans="1:6" ht="40" x14ac:dyDescent="0.25">
      <c r="A7" s="7" t="s">
        <v>0</v>
      </c>
      <c r="B7" s="15"/>
      <c r="C7" s="27"/>
      <c r="D7" s="8" t="s">
        <v>81</v>
      </c>
      <c r="E7" s="19">
        <v>900000</v>
      </c>
    </row>
    <row r="8" spans="1:6" ht="40" x14ac:dyDescent="0.25">
      <c r="A8" s="7" t="s">
        <v>1</v>
      </c>
      <c r="B8" s="15"/>
      <c r="C8" s="27"/>
      <c r="D8" s="8" t="s">
        <v>82</v>
      </c>
      <c r="E8" s="19">
        <v>24100000</v>
      </c>
      <c r="F8" s="14"/>
    </row>
    <row r="9" spans="1:6" ht="40" x14ac:dyDescent="0.25">
      <c r="A9" s="7" t="s">
        <v>2</v>
      </c>
      <c r="B9" s="15"/>
      <c r="C9" s="27"/>
      <c r="D9" s="8" t="s">
        <v>83</v>
      </c>
      <c r="E9" s="19">
        <v>22700000</v>
      </c>
    </row>
    <row r="10" spans="1:6" ht="40" x14ac:dyDescent="0.25">
      <c r="A10" s="7" t="s">
        <v>3</v>
      </c>
      <c r="B10" s="15"/>
      <c r="C10" s="27"/>
      <c r="D10" s="8" t="s">
        <v>84</v>
      </c>
      <c r="E10" s="19">
        <f>E7+E8-E9</f>
        <v>2300000</v>
      </c>
    </row>
    <row r="11" spans="1:6" ht="20" x14ac:dyDescent="0.25">
      <c r="A11" s="7" t="s">
        <v>4</v>
      </c>
      <c r="B11" s="15"/>
      <c r="C11" s="27"/>
      <c r="D11" s="8" t="s">
        <v>31</v>
      </c>
      <c r="E11" s="19">
        <f>E10-E7</f>
        <v>1400000</v>
      </c>
    </row>
    <row r="12" spans="1:6" ht="20" x14ac:dyDescent="0.25">
      <c r="A12" s="7" t="s">
        <v>5</v>
      </c>
      <c r="B12" s="15">
        <v>100000</v>
      </c>
      <c r="C12" s="27"/>
      <c r="D12" s="8"/>
      <c r="E12" s="19"/>
    </row>
    <row r="13" spans="1:6" ht="20" x14ac:dyDescent="0.25">
      <c r="A13" s="7" t="s">
        <v>6</v>
      </c>
      <c r="B13" s="15"/>
      <c r="C13" s="27"/>
      <c r="D13" s="26"/>
      <c r="E13" s="19"/>
    </row>
    <row r="14" spans="1:6" ht="40" x14ac:dyDescent="0.25">
      <c r="A14" s="7" t="s">
        <v>7</v>
      </c>
      <c r="B14" s="15"/>
      <c r="C14" s="27"/>
      <c r="D14" s="26"/>
      <c r="E14" s="19"/>
    </row>
    <row r="15" spans="1:6" ht="19" x14ac:dyDescent="0.25">
      <c r="A15" s="9" t="s">
        <v>22</v>
      </c>
      <c r="B15" s="16">
        <f>B12</f>
        <v>100000</v>
      </c>
      <c r="C15" s="27"/>
      <c r="D15" s="26"/>
      <c r="E15" s="19"/>
    </row>
    <row r="16" spans="1:6" ht="19" x14ac:dyDescent="0.25">
      <c r="A16" s="3"/>
      <c r="B16" s="15"/>
      <c r="C16" s="27"/>
      <c r="D16" s="26"/>
      <c r="E16" s="19"/>
    </row>
    <row r="17" spans="1:5" ht="19" x14ac:dyDescent="0.25">
      <c r="A17" s="3"/>
      <c r="B17" s="15"/>
      <c r="C17" s="27"/>
      <c r="D17" s="26"/>
      <c r="E17" s="19"/>
    </row>
    <row r="18" spans="1:5" ht="19" x14ac:dyDescent="0.25">
      <c r="A18" s="5" t="s">
        <v>23</v>
      </c>
      <c r="B18" s="15"/>
      <c r="C18" s="27"/>
      <c r="D18" s="26"/>
      <c r="E18" s="19"/>
    </row>
    <row r="19" spans="1:5" ht="20" x14ac:dyDescent="0.25">
      <c r="A19" s="7" t="s">
        <v>10</v>
      </c>
      <c r="B19" s="15"/>
      <c r="C19" s="27"/>
      <c r="D19" s="26"/>
      <c r="E19" s="19"/>
    </row>
    <row r="20" spans="1:5" ht="20" x14ac:dyDescent="0.25">
      <c r="A20" s="7" t="s">
        <v>11</v>
      </c>
      <c r="B20" s="15"/>
      <c r="C20" s="27"/>
      <c r="D20" s="26"/>
      <c r="E20" s="19"/>
    </row>
    <row r="21" spans="1:5" ht="20" x14ac:dyDescent="0.25">
      <c r="A21" s="7" t="s">
        <v>12</v>
      </c>
      <c r="B21" s="15"/>
      <c r="C21" s="27"/>
      <c r="D21" s="26"/>
      <c r="E21" s="19"/>
    </row>
    <row r="22" spans="1:5" ht="20" x14ac:dyDescent="0.25">
      <c r="A22" s="7" t="s">
        <v>13</v>
      </c>
      <c r="B22" s="15"/>
      <c r="C22" s="27"/>
      <c r="D22" s="26"/>
      <c r="E22" s="26"/>
    </row>
    <row r="23" spans="1:5" ht="20" x14ac:dyDescent="0.25">
      <c r="A23" s="7" t="s">
        <v>14</v>
      </c>
      <c r="B23" s="15"/>
      <c r="C23" s="27"/>
      <c r="D23" s="26"/>
      <c r="E23" s="26"/>
    </row>
    <row r="24" spans="1:5" ht="40" x14ac:dyDescent="0.25">
      <c r="A24" s="10" t="s">
        <v>19</v>
      </c>
      <c r="B24" s="15">
        <f>E11</f>
        <v>1400000</v>
      </c>
      <c r="C24" s="27"/>
      <c r="D24" s="26"/>
      <c r="E24" s="26"/>
    </row>
    <row r="25" spans="1:5" ht="19" x14ac:dyDescent="0.25">
      <c r="A25" s="9" t="s">
        <v>23</v>
      </c>
      <c r="B25" s="16">
        <f>-B24</f>
        <v>-1400000</v>
      </c>
      <c r="C25" s="27"/>
      <c r="D25" s="26"/>
      <c r="E25" s="26"/>
    </row>
    <row r="26" spans="1:5" ht="19" x14ac:dyDescent="0.25">
      <c r="A26" s="3"/>
      <c r="B26" s="15"/>
      <c r="C26" s="27"/>
      <c r="D26" s="26"/>
      <c r="E26" s="26"/>
    </row>
    <row r="27" spans="1:5" ht="19" x14ac:dyDescent="0.25">
      <c r="A27" s="11" t="s">
        <v>24</v>
      </c>
      <c r="B27" s="17">
        <f>B15-B25</f>
        <v>1500000</v>
      </c>
      <c r="C27" s="27"/>
      <c r="D27" s="26"/>
      <c r="E27" s="26"/>
    </row>
    <row r="28" spans="1:5" x14ac:dyDescent="0.2">
      <c r="B28" s="26"/>
      <c r="C28" s="27"/>
      <c r="D28" s="26"/>
      <c r="E28" s="26"/>
    </row>
    <row r="29" spans="1:5" x14ac:dyDescent="0.2">
      <c r="B29" s="26"/>
      <c r="C29" s="27"/>
      <c r="D29" s="26"/>
      <c r="E29" s="26"/>
    </row>
    <row r="30" spans="1:5" x14ac:dyDescent="0.2">
      <c r="B30" s="26"/>
      <c r="C30" s="27"/>
      <c r="D30" s="26"/>
      <c r="E30" s="26"/>
    </row>
    <row r="31" spans="1:5" x14ac:dyDescent="0.2">
      <c r="B31" s="26"/>
      <c r="C31" s="27"/>
      <c r="D31" s="26"/>
      <c r="E31" s="26"/>
    </row>
    <row r="32" spans="1:5" x14ac:dyDescent="0.2">
      <c r="B32" s="26"/>
      <c r="C32" s="27"/>
      <c r="D32" s="26"/>
      <c r="E32" s="26"/>
    </row>
    <row r="33" spans="2:5" x14ac:dyDescent="0.2">
      <c r="B33" s="26"/>
      <c r="C33" s="27"/>
      <c r="D33" s="26"/>
      <c r="E33" s="26"/>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75DA22-11A4-E84A-8837-042FE020EB04}">
  <dimension ref="A1:E29"/>
  <sheetViews>
    <sheetView zoomScaleNormal="100" workbookViewId="0">
      <selection activeCell="G3" sqref="G3"/>
    </sheetView>
  </sheetViews>
  <sheetFormatPr baseColWidth="10" defaultRowHeight="16" x14ac:dyDescent="0.2"/>
  <cols>
    <col min="1" max="1" width="115.1640625" customWidth="1"/>
    <col min="2" max="2" width="11.5" bestFit="1" customWidth="1"/>
    <col min="3" max="3" width="2.33203125" style="2" customWidth="1"/>
    <col min="4" max="4" width="39.83203125" customWidth="1"/>
  </cols>
  <sheetData>
    <row r="1" spans="1:5" ht="21" x14ac:dyDescent="0.25">
      <c r="A1" s="25" t="s">
        <v>42</v>
      </c>
      <c r="B1" s="3"/>
      <c r="C1" s="4"/>
      <c r="D1" s="3"/>
      <c r="E1" s="3"/>
    </row>
    <row r="2" spans="1:5" ht="147" customHeight="1" x14ac:dyDescent="0.25">
      <c r="A2" s="20" t="s">
        <v>85</v>
      </c>
      <c r="B2" s="3"/>
      <c r="C2" s="4"/>
      <c r="D2" s="3"/>
      <c r="E2" s="3"/>
    </row>
    <row r="3" spans="1:5" ht="19" x14ac:dyDescent="0.25">
      <c r="A3" s="3"/>
      <c r="B3" s="3"/>
      <c r="C3" s="4"/>
      <c r="D3" s="3"/>
      <c r="E3" s="3"/>
    </row>
    <row r="4" spans="1:5" ht="19" x14ac:dyDescent="0.25">
      <c r="A4" s="3"/>
      <c r="B4" s="3"/>
      <c r="C4" s="4"/>
      <c r="D4" s="3"/>
      <c r="E4" s="3"/>
    </row>
    <row r="5" spans="1:5" ht="30" customHeight="1" x14ac:dyDescent="0.25">
      <c r="A5" s="5" t="s">
        <v>9</v>
      </c>
      <c r="B5" s="3"/>
      <c r="C5" s="4"/>
      <c r="D5" s="21" t="s">
        <v>17</v>
      </c>
      <c r="E5" s="3"/>
    </row>
    <row r="6" spans="1:5" ht="38" customHeight="1" x14ac:dyDescent="0.25">
      <c r="A6" s="7" t="s">
        <v>15</v>
      </c>
      <c r="B6" s="15"/>
      <c r="C6" s="4"/>
      <c r="D6" s="8" t="s">
        <v>35</v>
      </c>
      <c r="E6" s="15">
        <v>17</v>
      </c>
    </row>
    <row r="7" spans="1:5" ht="37" customHeight="1" x14ac:dyDescent="0.25">
      <c r="A7" s="7" t="s">
        <v>0</v>
      </c>
      <c r="B7" s="15">
        <f>E8*E12</f>
        <v>15675650</v>
      </c>
      <c r="C7" s="4"/>
      <c r="D7" s="8" t="s">
        <v>34</v>
      </c>
      <c r="E7" s="15">
        <v>211</v>
      </c>
    </row>
    <row r="8" spans="1:5" ht="25" customHeight="1" x14ac:dyDescent="0.25">
      <c r="A8" s="7" t="s">
        <v>1</v>
      </c>
      <c r="B8" s="15">
        <f>E7*E11</f>
        <v>12657890</v>
      </c>
      <c r="C8" s="4"/>
      <c r="D8" s="8" t="s">
        <v>36</v>
      </c>
      <c r="E8" s="15">
        <v>215</v>
      </c>
    </row>
    <row r="9" spans="1:5" ht="40" x14ac:dyDescent="0.25">
      <c r="A9" s="7" t="s">
        <v>2</v>
      </c>
      <c r="B9" s="15"/>
      <c r="C9" s="4"/>
      <c r="D9" s="8" t="s">
        <v>37</v>
      </c>
      <c r="E9" s="15">
        <f>E6+E7-E8</f>
        <v>13</v>
      </c>
    </row>
    <row r="10" spans="1:5" ht="40" customHeight="1" x14ac:dyDescent="0.25">
      <c r="A10" s="7" t="s">
        <v>3</v>
      </c>
      <c r="B10" s="15"/>
      <c r="C10" s="4"/>
      <c r="D10" s="8" t="s">
        <v>38</v>
      </c>
      <c r="E10" s="15">
        <f>E9-E6</f>
        <v>-4</v>
      </c>
    </row>
    <row r="11" spans="1:5" ht="47" customHeight="1" x14ac:dyDescent="0.25">
      <c r="A11" s="7" t="s">
        <v>4</v>
      </c>
      <c r="B11" s="15"/>
      <c r="C11" s="4"/>
      <c r="D11" s="8" t="s">
        <v>39</v>
      </c>
      <c r="E11" s="15">
        <v>59990</v>
      </c>
    </row>
    <row r="12" spans="1:5" ht="41" customHeight="1" x14ac:dyDescent="0.25">
      <c r="A12" s="7" t="s">
        <v>5</v>
      </c>
      <c r="B12" s="15"/>
      <c r="C12" s="4"/>
      <c r="D12" s="8" t="s">
        <v>41</v>
      </c>
      <c r="E12" s="15">
        <v>72910</v>
      </c>
    </row>
    <row r="13" spans="1:5" ht="40" customHeight="1" x14ac:dyDescent="0.25">
      <c r="A13" s="7" t="s">
        <v>6</v>
      </c>
      <c r="B13" s="15"/>
      <c r="C13" s="4"/>
      <c r="D13" s="8" t="s">
        <v>40</v>
      </c>
      <c r="E13" s="15">
        <f>E10*E11</f>
        <v>-239960</v>
      </c>
    </row>
    <row r="14" spans="1:5" ht="39" customHeight="1" x14ac:dyDescent="0.25">
      <c r="A14" s="7" t="s">
        <v>7</v>
      </c>
      <c r="B14" s="15">
        <f>E13</f>
        <v>-239960</v>
      </c>
      <c r="C14" s="4"/>
      <c r="D14" s="8"/>
      <c r="E14" s="15"/>
    </row>
    <row r="15" spans="1:5" ht="42" customHeight="1" x14ac:dyDescent="0.25">
      <c r="A15" s="9" t="s">
        <v>9</v>
      </c>
      <c r="B15" s="16">
        <f>B7-B8+B14</f>
        <v>2777800</v>
      </c>
      <c r="C15" s="4"/>
      <c r="D15" s="8"/>
      <c r="E15" s="15"/>
    </row>
    <row r="16" spans="1:5" ht="19" x14ac:dyDescent="0.25">
      <c r="A16" s="3"/>
      <c r="B16" s="15"/>
      <c r="C16" s="4"/>
      <c r="D16" s="8"/>
      <c r="E16" s="3"/>
    </row>
    <row r="17" spans="1:5" ht="19" x14ac:dyDescent="0.25">
      <c r="A17" s="3"/>
      <c r="B17" s="15"/>
      <c r="C17" s="4"/>
      <c r="D17" s="8"/>
      <c r="E17" s="3"/>
    </row>
    <row r="18" spans="1:5" ht="19" x14ac:dyDescent="0.25">
      <c r="A18" s="5" t="s">
        <v>8</v>
      </c>
      <c r="B18" s="15"/>
      <c r="C18" s="4"/>
      <c r="D18" s="8"/>
      <c r="E18" s="3"/>
    </row>
    <row r="19" spans="1:5" ht="20" x14ac:dyDescent="0.25">
      <c r="A19" s="7" t="s">
        <v>10</v>
      </c>
      <c r="B19" s="15"/>
      <c r="C19" s="4"/>
      <c r="D19" s="3"/>
      <c r="E19" s="3"/>
    </row>
    <row r="20" spans="1:5" ht="20" x14ac:dyDescent="0.25">
      <c r="A20" s="7" t="s">
        <v>11</v>
      </c>
      <c r="B20" s="15"/>
      <c r="C20" s="4"/>
      <c r="D20" s="3"/>
      <c r="E20" s="3"/>
    </row>
    <row r="21" spans="1:5" ht="20" x14ac:dyDescent="0.25">
      <c r="A21" s="7" t="s">
        <v>12</v>
      </c>
      <c r="B21" s="15"/>
      <c r="C21" s="4"/>
      <c r="D21" s="3"/>
      <c r="E21" s="3"/>
    </row>
    <row r="22" spans="1:5" ht="20" x14ac:dyDescent="0.25">
      <c r="A22" s="7" t="s">
        <v>13</v>
      </c>
      <c r="B22" s="15">
        <v>900000</v>
      </c>
      <c r="C22" s="4"/>
      <c r="D22" s="3"/>
      <c r="E22" s="3"/>
    </row>
    <row r="23" spans="1:5" ht="20" x14ac:dyDescent="0.25">
      <c r="A23" s="7" t="s">
        <v>14</v>
      </c>
      <c r="B23" s="15"/>
      <c r="C23" s="4"/>
      <c r="D23" s="3"/>
      <c r="E23" s="3"/>
    </row>
    <row r="24" spans="1:5" ht="31" customHeight="1" x14ac:dyDescent="0.25">
      <c r="A24" s="10" t="s">
        <v>19</v>
      </c>
      <c r="B24" s="15"/>
      <c r="C24" s="4"/>
      <c r="D24" s="3"/>
      <c r="E24" s="3"/>
    </row>
    <row r="25" spans="1:5" ht="19" x14ac:dyDescent="0.25">
      <c r="A25" s="9" t="s">
        <v>8</v>
      </c>
      <c r="B25" s="16">
        <f>B22</f>
        <v>900000</v>
      </c>
      <c r="C25" s="4"/>
      <c r="D25" s="3"/>
      <c r="E25" s="3"/>
    </row>
    <row r="26" spans="1:5" ht="19" x14ac:dyDescent="0.25">
      <c r="A26" s="3"/>
      <c r="B26" s="15"/>
      <c r="C26" s="4"/>
      <c r="D26" s="3"/>
      <c r="E26" s="3"/>
    </row>
    <row r="27" spans="1:5" ht="19" x14ac:dyDescent="0.25">
      <c r="A27" s="11" t="s">
        <v>16</v>
      </c>
      <c r="B27" s="17">
        <f>B15-B25</f>
        <v>1877800</v>
      </c>
      <c r="C27" s="4"/>
      <c r="D27" s="3"/>
      <c r="E27" s="3"/>
    </row>
    <row r="28" spans="1:5" x14ac:dyDescent="0.2">
      <c r="B28" s="26"/>
      <c r="C28" s="27"/>
      <c r="D28" s="26"/>
      <c r="E28" s="26"/>
    </row>
    <row r="29" spans="1:5" x14ac:dyDescent="0.2">
      <c r="B29" s="26"/>
      <c r="C29" s="27"/>
      <c r="D29" s="26"/>
      <c r="E29" s="26"/>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DFBAA-EB73-E943-AD77-A9D598ED1516}">
  <dimension ref="A1:F31"/>
  <sheetViews>
    <sheetView workbookViewId="0">
      <selection activeCell="D19" sqref="D19"/>
    </sheetView>
  </sheetViews>
  <sheetFormatPr baseColWidth="10" defaultRowHeight="16" x14ac:dyDescent="0.2"/>
  <cols>
    <col min="1" max="1" width="142.33203125" customWidth="1"/>
    <col min="2" max="2" width="14.5" bestFit="1" customWidth="1"/>
    <col min="3" max="3" width="3" style="13" customWidth="1"/>
    <col min="4" max="4" width="50.33203125" customWidth="1"/>
    <col min="5" max="5" width="13.33203125" bestFit="1" customWidth="1"/>
  </cols>
  <sheetData>
    <row r="1" spans="1:6" ht="21" x14ac:dyDescent="0.25">
      <c r="A1" s="25" t="s">
        <v>43</v>
      </c>
    </row>
    <row r="2" spans="1:6" ht="222" customHeight="1" x14ac:dyDescent="0.2">
      <c r="A2" s="12" t="s">
        <v>86</v>
      </c>
    </row>
    <row r="3" spans="1:6" x14ac:dyDescent="0.2">
      <c r="A3" s="1"/>
    </row>
    <row r="4" spans="1:6" x14ac:dyDescent="0.2">
      <c r="A4" s="1"/>
    </row>
    <row r="5" spans="1:6" ht="19" x14ac:dyDescent="0.25">
      <c r="A5" s="5" t="s">
        <v>26</v>
      </c>
      <c r="B5" s="3"/>
      <c r="D5" s="6" t="s">
        <v>17</v>
      </c>
    </row>
    <row r="6" spans="1:6" ht="20" x14ac:dyDescent="0.25">
      <c r="A6" s="7" t="s">
        <v>15</v>
      </c>
      <c r="B6" s="15"/>
      <c r="E6" s="14"/>
    </row>
    <row r="7" spans="1:6" ht="40" x14ac:dyDescent="0.25">
      <c r="A7" s="7" t="s">
        <v>0</v>
      </c>
      <c r="B7" s="15"/>
      <c r="C7" s="27"/>
      <c r="D7" s="3" t="s">
        <v>45</v>
      </c>
      <c r="E7" s="30">
        <v>2900000</v>
      </c>
      <c r="F7" s="26"/>
    </row>
    <row r="8" spans="1:6" ht="20" x14ac:dyDescent="0.25">
      <c r="A8" s="7" t="s">
        <v>1</v>
      </c>
      <c r="B8" s="15"/>
      <c r="C8" s="27"/>
      <c r="D8" s="8" t="s">
        <v>44</v>
      </c>
      <c r="E8" s="30">
        <v>13</v>
      </c>
      <c r="F8" s="19"/>
    </row>
    <row r="9" spans="1:6" ht="20" x14ac:dyDescent="0.25">
      <c r="A9" s="7" t="s">
        <v>2</v>
      </c>
      <c r="B9" s="15"/>
      <c r="C9" s="27"/>
      <c r="D9" s="8" t="s">
        <v>46</v>
      </c>
      <c r="E9" s="30">
        <f>E7*(E8/100)*(6/12)</f>
        <v>188500</v>
      </c>
      <c r="F9" s="26"/>
    </row>
    <row r="10" spans="1:6" ht="40" x14ac:dyDescent="0.25">
      <c r="A10" s="7" t="s">
        <v>3</v>
      </c>
      <c r="B10" s="15"/>
      <c r="C10" s="27"/>
      <c r="D10" s="8" t="s">
        <v>47</v>
      </c>
      <c r="E10" s="30">
        <v>2650000</v>
      </c>
      <c r="F10" s="26"/>
    </row>
    <row r="11" spans="1:6" ht="40" x14ac:dyDescent="0.25">
      <c r="A11" s="7" t="s">
        <v>4</v>
      </c>
      <c r="B11" s="15">
        <f>E12</f>
        <v>2915000.0000000005</v>
      </c>
      <c r="C11" s="27"/>
      <c r="D11" s="8" t="s">
        <v>87</v>
      </c>
      <c r="E11" s="22">
        <v>0.1</v>
      </c>
      <c r="F11" s="26"/>
    </row>
    <row r="12" spans="1:6" ht="40" x14ac:dyDescent="0.25">
      <c r="A12" s="7" t="s">
        <v>5</v>
      </c>
      <c r="B12" s="15"/>
      <c r="C12" s="27"/>
      <c r="D12" s="8" t="s">
        <v>48</v>
      </c>
      <c r="E12" s="15">
        <f>E10*(1+E11)</f>
        <v>2915000.0000000005</v>
      </c>
      <c r="F12" s="26"/>
    </row>
    <row r="13" spans="1:6" ht="20" x14ac:dyDescent="0.25">
      <c r="A13" s="7" t="s">
        <v>6</v>
      </c>
      <c r="B13" s="15"/>
      <c r="C13" s="27"/>
      <c r="D13" s="26"/>
      <c r="E13" s="19"/>
      <c r="F13" s="26"/>
    </row>
    <row r="14" spans="1:6" ht="40" x14ac:dyDescent="0.25">
      <c r="A14" s="7" t="s">
        <v>7</v>
      </c>
      <c r="B14" s="15"/>
      <c r="C14" s="27"/>
      <c r="D14" s="26"/>
      <c r="E14" s="19"/>
      <c r="F14" s="26"/>
    </row>
    <row r="15" spans="1:6" ht="19" x14ac:dyDescent="0.25">
      <c r="A15" s="9" t="s">
        <v>22</v>
      </c>
      <c r="B15" s="16">
        <f>B11</f>
        <v>2915000.0000000005</v>
      </c>
      <c r="C15" s="27"/>
      <c r="D15" s="26"/>
      <c r="E15" s="19"/>
      <c r="F15" s="26"/>
    </row>
    <row r="16" spans="1:6" ht="19" x14ac:dyDescent="0.25">
      <c r="A16" s="3"/>
      <c r="B16" s="15"/>
      <c r="C16" s="27"/>
      <c r="D16" s="26"/>
      <c r="E16" s="19"/>
      <c r="F16" s="26"/>
    </row>
    <row r="17" spans="1:6" ht="19" x14ac:dyDescent="0.25">
      <c r="A17" s="3"/>
      <c r="B17" s="15"/>
      <c r="C17" s="27"/>
      <c r="D17" s="26"/>
      <c r="E17" s="19"/>
      <c r="F17" s="26"/>
    </row>
    <row r="18" spans="1:6" ht="19" x14ac:dyDescent="0.25">
      <c r="A18" s="5" t="s">
        <v>23</v>
      </c>
      <c r="B18" s="15"/>
      <c r="C18" s="27"/>
      <c r="D18" s="26"/>
      <c r="E18" s="19"/>
      <c r="F18" s="26"/>
    </row>
    <row r="19" spans="1:6" ht="20" x14ac:dyDescent="0.25">
      <c r="A19" s="7" t="s">
        <v>10</v>
      </c>
      <c r="B19" s="15">
        <v>1550000</v>
      </c>
      <c r="C19" s="27"/>
      <c r="D19" s="26"/>
      <c r="E19" s="19"/>
      <c r="F19" s="26"/>
    </row>
    <row r="20" spans="1:6" ht="20" x14ac:dyDescent="0.25">
      <c r="A20" s="7" t="s">
        <v>11</v>
      </c>
      <c r="B20" s="15"/>
      <c r="C20" s="27"/>
      <c r="D20" s="26"/>
      <c r="E20" s="19"/>
      <c r="F20" s="26"/>
    </row>
    <row r="21" spans="1:6" ht="20" x14ac:dyDescent="0.25">
      <c r="A21" s="7" t="s">
        <v>12</v>
      </c>
      <c r="B21" s="15"/>
      <c r="C21" s="27"/>
      <c r="D21" s="26"/>
      <c r="E21" s="19"/>
      <c r="F21" s="26"/>
    </row>
    <row r="22" spans="1:6" ht="20" x14ac:dyDescent="0.25">
      <c r="A22" s="7" t="s">
        <v>13</v>
      </c>
      <c r="B22" s="15"/>
      <c r="C22" s="27"/>
      <c r="D22" s="26"/>
      <c r="E22" s="26"/>
      <c r="F22" s="26"/>
    </row>
    <row r="23" spans="1:6" ht="20" x14ac:dyDescent="0.25">
      <c r="A23" s="7" t="s">
        <v>14</v>
      </c>
      <c r="B23" s="15">
        <f>-E9</f>
        <v>-188500</v>
      </c>
      <c r="C23" s="27"/>
      <c r="D23" s="26"/>
      <c r="E23" s="26"/>
      <c r="F23" s="26"/>
    </row>
    <row r="24" spans="1:6" ht="40" x14ac:dyDescent="0.25">
      <c r="A24" s="10" t="s">
        <v>19</v>
      </c>
      <c r="B24" s="15"/>
      <c r="C24" s="27"/>
      <c r="D24" s="26"/>
      <c r="E24" s="26"/>
      <c r="F24" s="26"/>
    </row>
    <row r="25" spans="1:6" ht="19" x14ac:dyDescent="0.25">
      <c r="A25" s="9" t="s">
        <v>23</v>
      </c>
      <c r="B25" s="16">
        <f>B19+B23</f>
        <v>1361500</v>
      </c>
      <c r="C25" s="27"/>
      <c r="D25" s="26"/>
      <c r="E25" s="26"/>
      <c r="F25" s="26"/>
    </row>
    <row r="26" spans="1:6" ht="19" x14ac:dyDescent="0.25">
      <c r="A26" s="3"/>
      <c r="B26" s="15"/>
      <c r="C26" s="27"/>
      <c r="D26" s="26"/>
      <c r="E26" s="26"/>
      <c r="F26" s="26"/>
    </row>
    <row r="27" spans="1:6" ht="19" x14ac:dyDescent="0.25">
      <c r="A27" s="11" t="s">
        <v>24</v>
      </c>
      <c r="B27" s="17">
        <f>B15-B25</f>
        <v>1553500.0000000005</v>
      </c>
      <c r="C27" s="27"/>
      <c r="D27" s="26"/>
      <c r="E27" s="26"/>
      <c r="F27" s="26"/>
    </row>
    <row r="28" spans="1:6" x14ac:dyDescent="0.2">
      <c r="B28" s="26"/>
      <c r="C28" s="27"/>
      <c r="D28" s="26"/>
      <c r="E28" s="26"/>
      <c r="F28" s="26"/>
    </row>
    <row r="29" spans="1:6" x14ac:dyDescent="0.2">
      <c r="B29" s="26"/>
      <c r="C29" s="27"/>
      <c r="D29" s="26"/>
      <c r="E29" s="26"/>
      <c r="F29" s="26"/>
    </row>
    <row r="30" spans="1:6" x14ac:dyDescent="0.2">
      <c r="B30" s="26"/>
      <c r="C30" s="27"/>
      <c r="D30" s="26"/>
      <c r="E30" s="26"/>
      <c r="F30" s="26"/>
    </row>
    <row r="31" spans="1:6" x14ac:dyDescent="0.2">
      <c r="B31" s="26"/>
      <c r="C31" s="27"/>
      <c r="D31" s="26"/>
      <c r="E31" s="26"/>
      <c r="F31" s="26"/>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32F20-E9F6-F24A-917D-4B29CC1FDA91}">
  <dimension ref="A1:F27"/>
  <sheetViews>
    <sheetView workbookViewId="0">
      <selection activeCell="A2" sqref="A2"/>
    </sheetView>
  </sheetViews>
  <sheetFormatPr baseColWidth="10" defaultRowHeight="16" x14ac:dyDescent="0.2"/>
  <cols>
    <col min="1" max="1" width="142.33203125" customWidth="1"/>
    <col min="2" max="2" width="14.5" bestFit="1" customWidth="1"/>
    <col min="3" max="3" width="3" style="13" customWidth="1"/>
    <col min="4" max="4" width="50.33203125" customWidth="1"/>
    <col min="5" max="5" width="13.33203125" bestFit="1" customWidth="1"/>
  </cols>
  <sheetData>
    <row r="1" spans="1:6" ht="21" x14ac:dyDescent="0.25">
      <c r="A1" s="25" t="s">
        <v>49</v>
      </c>
    </row>
    <row r="2" spans="1:6" ht="222" customHeight="1" x14ac:dyDescent="0.2">
      <c r="A2" s="12" t="s">
        <v>50</v>
      </c>
    </row>
    <row r="3" spans="1:6" x14ac:dyDescent="0.2">
      <c r="A3" s="1"/>
    </row>
    <row r="4" spans="1:6" x14ac:dyDescent="0.2">
      <c r="A4" s="1"/>
    </row>
    <row r="5" spans="1:6" ht="19" x14ac:dyDescent="0.25">
      <c r="A5" s="5" t="s">
        <v>26</v>
      </c>
      <c r="B5" s="3"/>
      <c r="D5" s="6" t="s">
        <v>17</v>
      </c>
    </row>
    <row r="6" spans="1:6" ht="20" x14ac:dyDescent="0.25">
      <c r="A6" s="7" t="s">
        <v>15</v>
      </c>
      <c r="B6" s="15">
        <v>-700000</v>
      </c>
      <c r="E6" s="14"/>
    </row>
    <row r="7" spans="1:6" ht="40" x14ac:dyDescent="0.25">
      <c r="A7" s="7" t="s">
        <v>0</v>
      </c>
      <c r="B7" s="15"/>
      <c r="D7" t="s">
        <v>76</v>
      </c>
      <c r="E7" s="22"/>
    </row>
    <row r="8" spans="1:6" ht="20" x14ac:dyDescent="0.25">
      <c r="A8" s="7" t="s">
        <v>1</v>
      </c>
      <c r="B8" s="15"/>
      <c r="D8" s="8"/>
      <c r="E8" s="22"/>
      <c r="F8" s="14"/>
    </row>
    <row r="9" spans="1:6" ht="20" x14ac:dyDescent="0.25">
      <c r="A9" s="7" t="s">
        <v>2</v>
      </c>
      <c r="B9" s="15"/>
      <c r="D9" s="8"/>
      <c r="E9" s="22"/>
    </row>
    <row r="10" spans="1:6" ht="20" x14ac:dyDescent="0.25">
      <c r="A10" s="7" t="s">
        <v>3</v>
      </c>
      <c r="B10" s="15"/>
      <c r="E10" s="23"/>
    </row>
    <row r="11" spans="1:6" ht="20" x14ac:dyDescent="0.25">
      <c r="A11" s="7" t="s">
        <v>4</v>
      </c>
      <c r="B11" s="15"/>
      <c r="D11" s="8"/>
      <c r="E11" s="22"/>
    </row>
    <row r="12" spans="1:6" ht="20" x14ac:dyDescent="0.25">
      <c r="A12" s="7" t="s">
        <v>5</v>
      </c>
      <c r="B12" s="15"/>
      <c r="D12" s="8"/>
      <c r="E12" s="22"/>
    </row>
    <row r="13" spans="1:6" ht="20" x14ac:dyDescent="0.25">
      <c r="A13" s="7" t="s">
        <v>6</v>
      </c>
      <c r="B13" s="15">
        <v>700000</v>
      </c>
      <c r="E13" s="14"/>
    </row>
    <row r="14" spans="1:6" ht="40" x14ac:dyDescent="0.25">
      <c r="A14" s="7" t="s">
        <v>7</v>
      </c>
      <c r="B14" s="15"/>
      <c r="E14" s="14"/>
    </row>
    <row r="15" spans="1:6" ht="19" x14ac:dyDescent="0.25">
      <c r="A15" s="9" t="s">
        <v>22</v>
      </c>
      <c r="B15" s="16">
        <f>B6+B13</f>
        <v>0</v>
      </c>
      <c r="E15" s="14"/>
    </row>
    <row r="16" spans="1:6" ht="19" x14ac:dyDescent="0.25">
      <c r="A16" s="3"/>
      <c r="B16" s="15"/>
      <c r="E16" s="14"/>
    </row>
    <row r="17" spans="1:5" ht="19" x14ac:dyDescent="0.25">
      <c r="A17" s="3"/>
      <c r="B17" s="15"/>
      <c r="E17" s="14"/>
    </row>
    <row r="18" spans="1:5" ht="19" x14ac:dyDescent="0.25">
      <c r="A18" s="5" t="s">
        <v>23</v>
      </c>
      <c r="B18" s="15"/>
      <c r="E18" s="14"/>
    </row>
    <row r="19" spans="1:5" ht="20" x14ac:dyDescent="0.25">
      <c r="A19" s="7" t="s">
        <v>10</v>
      </c>
      <c r="B19" s="15"/>
      <c r="E19" s="14"/>
    </row>
    <row r="20" spans="1:5" ht="20" x14ac:dyDescent="0.25">
      <c r="A20" s="7" t="s">
        <v>11</v>
      </c>
      <c r="B20" s="15"/>
      <c r="E20" s="14"/>
    </row>
    <row r="21" spans="1:5" ht="20" x14ac:dyDescent="0.25">
      <c r="A21" s="7" t="s">
        <v>12</v>
      </c>
      <c r="B21" s="15"/>
      <c r="E21" s="14"/>
    </row>
    <row r="22" spans="1:5" ht="20" x14ac:dyDescent="0.25">
      <c r="A22" s="7" t="s">
        <v>13</v>
      </c>
      <c r="B22" s="15"/>
    </row>
    <row r="23" spans="1:5" ht="20" x14ac:dyDescent="0.25">
      <c r="A23" s="7" t="s">
        <v>14</v>
      </c>
      <c r="B23" s="15"/>
    </row>
    <row r="24" spans="1:5" ht="40" x14ac:dyDescent="0.25">
      <c r="A24" s="10" t="s">
        <v>19</v>
      </c>
      <c r="B24" s="15"/>
    </row>
    <row r="25" spans="1:5" ht="19" x14ac:dyDescent="0.25">
      <c r="A25" s="9" t="s">
        <v>23</v>
      </c>
      <c r="B25" s="16"/>
    </row>
    <row r="26" spans="1:5" ht="19" x14ac:dyDescent="0.25">
      <c r="A26" s="3"/>
      <c r="B26" s="15"/>
    </row>
    <row r="27" spans="1:5" ht="19" x14ac:dyDescent="0.25">
      <c r="A27" s="11" t="s">
        <v>24</v>
      </c>
      <c r="B27" s="17"/>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E0F3A-A0EF-414D-94C5-36A90E3D5908}">
  <dimension ref="A1:F27"/>
  <sheetViews>
    <sheetView workbookViewId="0"/>
  </sheetViews>
  <sheetFormatPr baseColWidth="10" defaultRowHeight="16" x14ac:dyDescent="0.2"/>
  <cols>
    <col min="1" max="1" width="142.33203125" customWidth="1"/>
    <col min="2" max="2" width="14.5" bestFit="1" customWidth="1"/>
    <col min="3" max="3" width="3" style="13" customWidth="1"/>
    <col min="4" max="4" width="50.33203125" customWidth="1"/>
    <col min="5" max="5" width="12.6640625" bestFit="1" customWidth="1"/>
  </cols>
  <sheetData>
    <row r="1" spans="1:6" ht="21" x14ac:dyDescent="0.25">
      <c r="A1" s="25" t="s">
        <v>51</v>
      </c>
    </row>
    <row r="2" spans="1:6" ht="222" customHeight="1" x14ac:dyDescent="0.2">
      <c r="A2" s="12" t="s">
        <v>52</v>
      </c>
    </row>
    <row r="3" spans="1:6" x14ac:dyDescent="0.2">
      <c r="A3" s="1"/>
    </row>
    <row r="4" spans="1:6" x14ac:dyDescent="0.2">
      <c r="A4" s="1"/>
    </row>
    <row r="5" spans="1:6" ht="19" x14ac:dyDescent="0.25">
      <c r="A5" s="5" t="s">
        <v>26</v>
      </c>
      <c r="B5" s="3"/>
      <c r="D5" s="6" t="s">
        <v>17</v>
      </c>
    </row>
    <row r="6" spans="1:6" ht="20" x14ac:dyDescent="0.25">
      <c r="A6" s="7" t="s">
        <v>15</v>
      </c>
      <c r="B6" s="15"/>
      <c r="E6" s="14"/>
    </row>
    <row r="7" spans="1:6" ht="40" x14ac:dyDescent="0.25">
      <c r="A7" s="7" t="s">
        <v>0</v>
      </c>
      <c r="B7" s="15"/>
      <c r="D7" t="s">
        <v>76</v>
      </c>
      <c r="E7" s="14"/>
    </row>
    <row r="8" spans="1:6" ht="20" x14ac:dyDescent="0.25">
      <c r="A8" s="7" t="s">
        <v>1</v>
      </c>
      <c r="B8" s="15"/>
      <c r="D8" s="18"/>
      <c r="E8" s="14"/>
      <c r="F8" s="14"/>
    </row>
    <row r="9" spans="1:6" ht="20" x14ac:dyDescent="0.25">
      <c r="A9" s="7" t="s">
        <v>2</v>
      </c>
      <c r="B9" s="15"/>
      <c r="D9" s="18"/>
      <c r="E9" s="14"/>
    </row>
    <row r="10" spans="1:6" ht="20" x14ac:dyDescent="0.25">
      <c r="A10" s="7" t="s">
        <v>3</v>
      </c>
      <c r="B10" s="15">
        <v>17700000</v>
      </c>
      <c r="D10" s="18"/>
      <c r="E10" s="14"/>
    </row>
    <row r="11" spans="1:6" ht="20" x14ac:dyDescent="0.25">
      <c r="A11" s="7" t="s">
        <v>4</v>
      </c>
      <c r="B11" s="15"/>
      <c r="E11" s="14"/>
    </row>
    <row r="12" spans="1:6" ht="20" x14ac:dyDescent="0.25">
      <c r="A12" s="7" t="s">
        <v>5</v>
      </c>
      <c r="B12" s="15"/>
      <c r="E12" s="14"/>
    </row>
    <row r="13" spans="1:6" ht="20" x14ac:dyDescent="0.25">
      <c r="A13" s="7" t="s">
        <v>6</v>
      </c>
      <c r="B13" s="15"/>
      <c r="E13" s="14"/>
    </row>
    <row r="14" spans="1:6" ht="40" x14ac:dyDescent="0.25">
      <c r="A14" s="7" t="s">
        <v>7</v>
      </c>
      <c r="B14" s="15"/>
      <c r="E14" s="14"/>
    </row>
    <row r="15" spans="1:6" ht="19" x14ac:dyDescent="0.25">
      <c r="A15" s="9" t="s">
        <v>22</v>
      </c>
      <c r="B15" s="16">
        <f>B10</f>
        <v>17700000</v>
      </c>
      <c r="E15" s="14"/>
    </row>
    <row r="16" spans="1:6" ht="19" x14ac:dyDescent="0.25">
      <c r="A16" s="3"/>
      <c r="B16" s="15"/>
      <c r="E16" s="14"/>
    </row>
    <row r="17" spans="1:5" ht="19" x14ac:dyDescent="0.25">
      <c r="A17" s="3"/>
      <c r="B17" s="15"/>
      <c r="E17" s="14"/>
    </row>
    <row r="18" spans="1:5" ht="19" x14ac:dyDescent="0.25">
      <c r="A18" s="5" t="s">
        <v>23</v>
      </c>
      <c r="B18" s="15"/>
      <c r="E18" s="14"/>
    </row>
    <row r="19" spans="1:5" ht="20" x14ac:dyDescent="0.25">
      <c r="A19" s="7" t="s">
        <v>10</v>
      </c>
      <c r="B19" s="15"/>
      <c r="E19" s="14"/>
    </row>
    <row r="20" spans="1:5" ht="20" x14ac:dyDescent="0.25">
      <c r="A20" s="7" t="s">
        <v>11</v>
      </c>
      <c r="B20" s="15"/>
      <c r="E20" s="14"/>
    </row>
    <row r="21" spans="1:5" ht="20" x14ac:dyDescent="0.25">
      <c r="A21" s="7" t="s">
        <v>12</v>
      </c>
      <c r="B21" s="15"/>
      <c r="E21" s="14"/>
    </row>
    <row r="22" spans="1:5" ht="20" x14ac:dyDescent="0.25">
      <c r="A22" s="7" t="s">
        <v>13</v>
      </c>
      <c r="B22" s="15">
        <v>5700000</v>
      </c>
    </row>
    <row r="23" spans="1:5" ht="20" x14ac:dyDescent="0.25">
      <c r="A23" s="7" t="s">
        <v>14</v>
      </c>
      <c r="B23" s="15"/>
    </row>
    <row r="24" spans="1:5" ht="40" x14ac:dyDescent="0.25">
      <c r="A24" s="10" t="s">
        <v>19</v>
      </c>
      <c r="B24" s="15"/>
    </row>
    <row r="25" spans="1:5" ht="19" x14ac:dyDescent="0.25">
      <c r="A25" s="9" t="s">
        <v>23</v>
      </c>
      <c r="B25" s="16">
        <f>B22</f>
        <v>5700000</v>
      </c>
    </row>
    <row r="26" spans="1:5" ht="19" x14ac:dyDescent="0.25">
      <c r="A26" s="3"/>
      <c r="B26" s="15"/>
    </row>
    <row r="27" spans="1:5" ht="19" x14ac:dyDescent="0.25">
      <c r="A27" s="11" t="s">
        <v>24</v>
      </c>
      <c r="B27" s="17">
        <f>B15-B25</f>
        <v>12000000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BDF857-293D-7341-ABA4-59FB54E8B3C9}">
  <dimension ref="A1:E28"/>
  <sheetViews>
    <sheetView workbookViewId="0">
      <selection activeCell="J10" sqref="J10"/>
    </sheetView>
  </sheetViews>
  <sheetFormatPr baseColWidth="10" defaultRowHeight="16" x14ac:dyDescent="0.2"/>
  <cols>
    <col min="1" max="1" width="115.1640625" customWidth="1"/>
    <col min="2" max="2" width="11.5" bestFit="1" customWidth="1"/>
    <col min="3" max="3" width="2.33203125" style="2" customWidth="1"/>
    <col min="4" max="4" width="39.83203125" customWidth="1"/>
    <col min="5" max="5" width="11.6640625" bestFit="1" customWidth="1"/>
  </cols>
  <sheetData>
    <row r="1" spans="1:5" ht="21" x14ac:dyDescent="0.25">
      <c r="A1" s="25" t="s">
        <v>53</v>
      </c>
      <c r="B1" s="3"/>
      <c r="C1" s="4"/>
      <c r="D1" s="3"/>
      <c r="E1" s="3"/>
    </row>
    <row r="2" spans="1:5" ht="147" customHeight="1" x14ac:dyDescent="0.25">
      <c r="A2" s="20" t="s">
        <v>89</v>
      </c>
      <c r="B2" s="3"/>
      <c r="C2" s="4"/>
      <c r="D2" s="3"/>
      <c r="E2" s="3"/>
    </row>
    <row r="3" spans="1:5" ht="19" x14ac:dyDescent="0.25">
      <c r="A3" s="3"/>
      <c r="B3" s="3"/>
      <c r="C3" s="4"/>
      <c r="D3" s="3"/>
      <c r="E3" s="3"/>
    </row>
    <row r="4" spans="1:5" ht="19" x14ac:dyDescent="0.25">
      <c r="A4" s="3"/>
      <c r="B4" s="3"/>
      <c r="C4" s="4"/>
      <c r="D4" s="3"/>
      <c r="E4" s="3"/>
    </row>
    <row r="5" spans="1:5" ht="30" customHeight="1" x14ac:dyDescent="0.25">
      <c r="A5" s="5" t="s">
        <v>9</v>
      </c>
      <c r="B5" s="3"/>
      <c r="C5" s="4"/>
      <c r="D5" s="21" t="s">
        <v>17</v>
      </c>
      <c r="E5" s="3"/>
    </row>
    <row r="6" spans="1:5" ht="38" customHeight="1" x14ac:dyDescent="0.25">
      <c r="A6" s="7" t="s">
        <v>15</v>
      </c>
      <c r="B6" s="15">
        <f>E8</f>
        <v>8122000</v>
      </c>
      <c r="C6" s="4"/>
      <c r="D6" s="8" t="s">
        <v>90</v>
      </c>
      <c r="E6" s="15">
        <v>6200</v>
      </c>
    </row>
    <row r="7" spans="1:5" ht="47" customHeight="1" x14ac:dyDescent="0.25">
      <c r="A7" s="7" t="s">
        <v>0</v>
      </c>
      <c r="B7" s="15"/>
      <c r="C7" s="4"/>
      <c r="D7" s="8" t="s">
        <v>88</v>
      </c>
      <c r="E7" s="15">
        <v>1310</v>
      </c>
    </row>
    <row r="8" spans="1:5" ht="36" customHeight="1" x14ac:dyDescent="0.25">
      <c r="A8" s="7" t="s">
        <v>1</v>
      </c>
      <c r="B8" s="15"/>
      <c r="C8" s="4"/>
      <c r="D8" s="8" t="s">
        <v>91</v>
      </c>
      <c r="E8" s="15">
        <f>E6*E7</f>
        <v>8122000</v>
      </c>
    </row>
    <row r="9" spans="1:5" ht="40" x14ac:dyDescent="0.25">
      <c r="A9" s="7" t="s">
        <v>2</v>
      </c>
      <c r="B9" s="15"/>
      <c r="C9" s="4"/>
      <c r="D9" s="8" t="s">
        <v>54</v>
      </c>
      <c r="E9" s="24">
        <v>2.8</v>
      </c>
    </row>
    <row r="10" spans="1:5" ht="40" customHeight="1" x14ac:dyDescent="0.25">
      <c r="A10" s="7" t="s">
        <v>3</v>
      </c>
      <c r="B10" s="15"/>
      <c r="C10" s="4"/>
      <c r="D10" s="8" t="s">
        <v>57</v>
      </c>
      <c r="E10" s="24">
        <f>E9*E6</f>
        <v>17360</v>
      </c>
    </row>
    <row r="11" spans="1:5" ht="47" customHeight="1" x14ac:dyDescent="0.25">
      <c r="A11" s="7" t="s">
        <v>4</v>
      </c>
      <c r="B11" s="15"/>
      <c r="C11" s="4"/>
      <c r="D11" s="8" t="s">
        <v>55</v>
      </c>
      <c r="E11" s="15">
        <v>130</v>
      </c>
    </row>
    <row r="12" spans="1:5" ht="41" customHeight="1" x14ac:dyDescent="0.25">
      <c r="A12" s="7" t="s">
        <v>5</v>
      </c>
      <c r="B12" s="15"/>
      <c r="C12" s="4"/>
      <c r="D12" s="8" t="s">
        <v>60</v>
      </c>
      <c r="E12" s="15">
        <v>770</v>
      </c>
    </row>
    <row r="13" spans="1:5" ht="40" customHeight="1" x14ac:dyDescent="0.25">
      <c r="A13" s="7" t="s">
        <v>6</v>
      </c>
      <c r="B13" s="15"/>
      <c r="C13" s="4"/>
      <c r="D13" s="8" t="s">
        <v>61</v>
      </c>
      <c r="E13" s="15">
        <f>E12-E11</f>
        <v>640</v>
      </c>
    </row>
    <row r="14" spans="1:5" ht="39" customHeight="1" x14ac:dyDescent="0.25">
      <c r="A14" s="7" t="s">
        <v>7</v>
      </c>
      <c r="B14" s="15"/>
      <c r="C14" s="4"/>
      <c r="D14" s="8" t="s">
        <v>62</v>
      </c>
      <c r="E14" s="22">
        <f>E13*E16</f>
        <v>262400</v>
      </c>
    </row>
    <row r="15" spans="1:5" ht="42" customHeight="1" x14ac:dyDescent="0.25">
      <c r="A15" s="9" t="s">
        <v>9</v>
      </c>
      <c r="B15" s="16">
        <f>B6</f>
        <v>8122000</v>
      </c>
      <c r="C15" s="4"/>
      <c r="D15" s="8" t="s">
        <v>56</v>
      </c>
      <c r="E15" s="15">
        <v>18000</v>
      </c>
    </row>
    <row r="16" spans="1:5" ht="20" x14ac:dyDescent="0.25">
      <c r="A16" s="3"/>
      <c r="B16" s="15"/>
      <c r="C16" s="4"/>
      <c r="D16" s="8" t="s">
        <v>59</v>
      </c>
      <c r="E16" s="15">
        <v>410</v>
      </c>
    </row>
    <row r="17" spans="1:5" ht="20" x14ac:dyDescent="0.25">
      <c r="A17" s="3"/>
      <c r="B17" s="15"/>
      <c r="C17" s="4"/>
      <c r="D17" s="8" t="s">
        <v>58</v>
      </c>
      <c r="E17" s="15">
        <f>E15*E16</f>
        <v>7380000</v>
      </c>
    </row>
    <row r="18" spans="1:5" ht="19" x14ac:dyDescent="0.25">
      <c r="A18" s="5" t="s">
        <v>8</v>
      </c>
      <c r="B18" s="15"/>
      <c r="C18" s="4"/>
      <c r="D18" s="8"/>
      <c r="E18" s="3"/>
    </row>
    <row r="19" spans="1:5" ht="20" x14ac:dyDescent="0.25">
      <c r="A19" s="7" t="s">
        <v>10</v>
      </c>
      <c r="B19" s="15">
        <f>E17</f>
        <v>7380000</v>
      </c>
      <c r="C19" s="4"/>
      <c r="D19" s="8"/>
      <c r="E19" s="3"/>
    </row>
    <row r="20" spans="1:5" ht="20" x14ac:dyDescent="0.25">
      <c r="A20" s="7" t="s">
        <v>11</v>
      </c>
      <c r="B20" s="15"/>
      <c r="C20" s="4"/>
      <c r="D20" s="3"/>
      <c r="E20" s="3"/>
    </row>
    <row r="21" spans="1:5" ht="20" x14ac:dyDescent="0.25">
      <c r="A21" s="7" t="s">
        <v>12</v>
      </c>
      <c r="B21" s="15"/>
      <c r="C21" s="4"/>
      <c r="D21" s="3"/>
      <c r="E21" s="3"/>
    </row>
    <row r="22" spans="1:5" ht="20" x14ac:dyDescent="0.25">
      <c r="A22" s="7" t="s">
        <v>13</v>
      </c>
      <c r="B22" s="15"/>
      <c r="C22" s="4"/>
      <c r="D22" s="3"/>
      <c r="E22" s="3"/>
    </row>
    <row r="23" spans="1:5" ht="20" x14ac:dyDescent="0.25">
      <c r="A23" s="7" t="s">
        <v>14</v>
      </c>
      <c r="B23" s="15"/>
      <c r="C23" s="4"/>
      <c r="D23" s="3"/>
      <c r="E23" s="3"/>
    </row>
    <row r="24" spans="1:5" ht="31" customHeight="1" x14ac:dyDescent="0.25">
      <c r="A24" s="10" t="s">
        <v>19</v>
      </c>
      <c r="B24" s="15">
        <f>E14</f>
        <v>262400</v>
      </c>
      <c r="C24" s="4"/>
      <c r="D24" s="3"/>
      <c r="E24" s="3"/>
    </row>
    <row r="25" spans="1:5" ht="19" x14ac:dyDescent="0.25">
      <c r="A25" s="9" t="s">
        <v>8</v>
      </c>
      <c r="B25" s="16">
        <f>B19-B24</f>
        <v>7117600</v>
      </c>
      <c r="C25" s="4"/>
      <c r="D25" s="3"/>
      <c r="E25" s="3"/>
    </row>
    <row r="26" spans="1:5" ht="19" x14ac:dyDescent="0.25">
      <c r="A26" s="3"/>
      <c r="B26" s="15"/>
      <c r="C26" s="4"/>
      <c r="D26" s="3"/>
      <c r="E26" s="3"/>
    </row>
    <row r="27" spans="1:5" ht="19" x14ac:dyDescent="0.25">
      <c r="A27" s="11" t="s">
        <v>16</v>
      </c>
      <c r="B27" s="17">
        <f>B15-B25</f>
        <v>1004400</v>
      </c>
      <c r="C27" s="4"/>
      <c r="D27" s="3"/>
      <c r="E27" s="3"/>
    </row>
    <row r="28" spans="1:5" ht="19" x14ac:dyDescent="0.25">
      <c r="B28" s="26"/>
      <c r="D28" s="3"/>
      <c r="E28" s="3"/>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23D55-E49A-3C40-9895-24814BC442F3}">
  <dimension ref="A1:E28"/>
  <sheetViews>
    <sheetView workbookViewId="0">
      <selection activeCell="A2" sqref="A2"/>
    </sheetView>
  </sheetViews>
  <sheetFormatPr baseColWidth="10" defaultRowHeight="16" x14ac:dyDescent="0.2"/>
  <cols>
    <col min="1" max="1" width="116.6640625" customWidth="1"/>
    <col min="2" max="2" width="11.5" bestFit="1" customWidth="1"/>
    <col min="3" max="3" width="2.33203125" style="2" customWidth="1"/>
    <col min="4" max="4" width="39.83203125" customWidth="1"/>
    <col min="5" max="5" width="11.6640625" bestFit="1" customWidth="1"/>
  </cols>
  <sheetData>
    <row r="1" spans="1:5" ht="21" x14ac:dyDescent="0.25">
      <c r="A1" s="25" t="s">
        <v>75</v>
      </c>
      <c r="B1" s="3"/>
      <c r="C1" s="4"/>
      <c r="D1" s="3"/>
      <c r="E1" s="3"/>
    </row>
    <row r="2" spans="1:5" ht="147" customHeight="1" x14ac:dyDescent="0.25">
      <c r="A2" s="20" t="s">
        <v>63</v>
      </c>
      <c r="B2" s="3"/>
      <c r="C2" s="4"/>
      <c r="D2" s="3"/>
      <c r="E2" s="3"/>
    </row>
    <row r="3" spans="1:5" ht="19" x14ac:dyDescent="0.25">
      <c r="A3" s="3"/>
      <c r="B3" s="3"/>
      <c r="C3" s="4"/>
      <c r="D3" s="3"/>
      <c r="E3" s="3"/>
    </row>
    <row r="4" spans="1:5" ht="19" x14ac:dyDescent="0.25">
      <c r="A4" s="3"/>
      <c r="B4" s="3"/>
      <c r="C4" s="4"/>
      <c r="D4" s="3"/>
      <c r="E4" s="3"/>
    </row>
    <row r="5" spans="1:5" ht="30" customHeight="1" x14ac:dyDescent="0.25">
      <c r="A5" s="5" t="s">
        <v>9</v>
      </c>
      <c r="B5" s="3"/>
      <c r="C5" s="4"/>
      <c r="D5" s="21" t="s">
        <v>17</v>
      </c>
      <c r="E5" s="3"/>
    </row>
    <row r="6" spans="1:5" ht="38" customHeight="1" x14ac:dyDescent="0.25">
      <c r="A6" s="7" t="s">
        <v>15</v>
      </c>
      <c r="B6" s="15">
        <f>E14</f>
        <v>310500</v>
      </c>
      <c r="C6" s="4"/>
      <c r="D6" s="8" t="s">
        <v>65</v>
      </c>
      <c r="E6" s="15">
        <v>4000</v>
      </c>
    </row>
    <row r="7" spans="1:5" ht="55" customHeight="1" x14ac:dyDescent="0.25">
      <c r="A7" s="7" t="s">
        <v>0</v>
      </c>
      <c r="B7" s="15">
        <f>E17</f>
        <v>318000</v>
      </c>
      <c r="C7" s="4"/>
      <c r="D7" s="8" t="s">
        <v>71</v>
      </c>
      <c r="E7" s="3">
        <v>1000</v>
      </c>
    </row>
    <row r="8" spans="1:5" ht="48" customHeight="1" x14ac:dyDescent="0.25">
      <c r="A8" s="7" t="s">
        <v>1</v>
      </c>
      <c r="B8" s="15">
        <f>E11</f>
        <v>300000</v>
      </c>
      <c r="C8" s="4"/>
      <c r="D8" s="8" t="s">
        <v>72</v>
      </c>
      <c r="E8" s="3">
        <v>3000</v>
      </c>
    </row>
    <row r="9" spans="1:5" ht="47" customHeight="1" x14ac:dyDescent="0.25">
      <c r="A9" s="7" t="s">
        <v>2</v>
      </c>
      <c r="B9" s="15"/>
      <c r="C9" s="4"/>
      <c r="D9" s="8" t="s">
        <v>64</v>
      </c>
      <c r="E9" s="15">
        <v>100</v>
      </c>
    </row>
    <row r="10" spans="1:5" ht="46" customHeight="1" x14ac:dyDescent="0.25">
      <c r="A10" s="7" t="s">
        <v>3</v>
      </c>
      <c r="B10" s="15"/>
      <c r="C10" s="4"/>
      <c r="D10" s="8" t="s">
        <v>73</v>
      </c>
      <c r="E10" s="15">
        <f>E7*E9</f>
        <v>100000</v>
      </c>
    </row>
    <row r="11" spans="1:5" ht="47" customHeight="1" x14ac:dyDescent="0.25">
      <c r="A11" s="7" t="s">
        <v>4</v>
      </c>
      <c r="B11" s="15"/>
      <c r="C11" s="4"/>
      <c r="D11" s="8" t="s">
        <v>92</v>
      </c>
      <c r="E11" s="15">
        <f>E8*E9</f>
        <v>300000</v>
      </c>
    </row>
    <row r="12" spans="1:5" ht="41" customHeight="1" x14ac:dyDescent="0.25">
      <c r="A12" s="7" t="s">
        <v>5</v>
      </c>
      <c r="B12" s="15"/>
      <c r="C12" s="4"/>
      <c r="D12" s="8" t="s">
        <v>66</v>
      </c>
      <c r="E12" s="15">
        <v>1500</v>
      </c>
    </row>
    <row r="13" spans="1:5" ht="40" customHeight="1" x14ac:dyDescent="0.25">
      <c r="A13" s="7" t="s">
        <v>6</v>
      </c>
      <c r="B13" s="15"/>
      <c r="C13" s="4"/>
      <c r="D13" s="8" t="s">
        <v>67</v>
      </c>
      <c r="E13" s="15">
        <v>207</v>
      </c>
    </row>
    <row r="14" spans="1:5" ht="39" customHeight="1" x14ac:dyDescent="0.25">
      <c r="A14" s="7" t="s">
        <v>7</v>
      </c>
      <c r="B14" s="15"/>
      <c r="C14" s="4"/>
      <c r="D14" s="8" t="s">
        <v>68</v>
      </c>
      <c r="E14" s="15">
        <f>E12*E13</f>
        <v>310500</v>
      </c>
    </row>
    <row r="15" spans="1:5" ht="42" customHeight="1" x14ac:dyDescent="0.25">
      <c r="A15" s="9" t="s">
        <v>9</v>
      </c>
      <c r="B15" s="16">
        <f>B6+B7-B8</f>
        <v>328500</v>
      </c>
      <c r="C15" s="4"/>
      <c r="D15" s="8" t="s">
        <v>69</v>
      </c>
      <c r="E15" s="15">
        <v>3000</v>
      </c>
    </row>
    <row r="16" spans="1:5" ht="60" x14ac:dyDescent="0.25">
      <c r="A16" s="3"/>
      <c r="B16" s="15"/>
      <c r="C16" s="4"/>
      <c r="D16" s="8" t="s">
        <v>70</v>
      </c>
      <c r="E16" s="15">
        <v>106</v>
      </c>
    </row>
    <row r="17" spans="1:5" ht="40" x14ac:dyDescent="0.25">
      <c r="A17" s="3"/>
      <c r="B17" s="15"/>
      <c r="C17" s="4"/>
      <c r="D17" s="8" t="s">
        <v>74</v>
      </c>
      <c r="E17" s="15">
        <f>E15*E16</f>
        <v>318000</v>
      </c>
    </row>
    <row r="18" spans="1:5" ht="19" x14ac:dyDescent="0.25">
      <c r="A18" s="5" t="s">
        <v>8</v>
      </c>
      <c r="B18" s="15"/>
      <c r="C18" s="4"/>
      <c r="D18" s="8"/>
      <c r="E18" s="3"/>
    </row>
    <row r="19" spans="1:5" ht="20" x14ac:dyDescent="0.25">
      <c r="A19" s="7" t="s">
        <v>10</v>
      </c>
      <c r="B19" s="15">
        <f>E10</f>
        <v>100000</v>
      </c>
      <c r="C19" s="4"/>
      <c r="D19" s="8"/>
      <c r="E19" s="3"/>
    </row>
    <row r="20" spans="1:5" ht="20" x14ac:dyDescent="0.25">
      <c r="A20" s="7" t="s">
        <v>11</v>
      </c>
      <c r="B20" s="15"/>
      <c r="C20" s="4"/>
      <c r="D20" s="3"/>
      <c r="E20" s="3"/>
    </row>
    <row r="21" spans="1:5" ht="20" x14ac:dyDescent="0.25">
      <c r="A21" s="7" t="s">
        <v>12</v>
      </c>
      <c r="B21" s="15"/>
      <c r="C21" s="4"/>
      <c r="D21" s="3"/>
      <c r="E21" s="3"/>
    </row>
    <row r="22" spans="1:5" ht="20" x14ac:dyDescent="0.25">
      <c r="A22" s="7" t="s">
        <v>13</v>
      </c>
      <c r="B22" s="15"/>
      <c r="C22" s="4"/>
      <c r="D22" s="3"/>
      <c r="E22" s="3"/>
    </row>
    <row r="23" spans="1:5" ht="20" x14ac:dyDescent="0.25">
      <c r="A23" s="7" t="s">
        <v>14</v>
      </c>
      <c r="B23" s="15"/>
      <c r="C23" s="4"/>
      <c r="D23" s="3"/>
      <c r="E23" s="3"/>
    </row>
    <row r="24" spans="1:5" ht="31" customHeight="1" x14ac:dyDescent="0.25">
      <c r="A24" s="10" t="s">
        <v>19</v>
      </c>
      <c r="B24" s="15"/>
      <c r="C24" s="4"/>
      <c r="D24" s="3"/>
      <c r="E24" s="3"/>
    </row>
    <row r="25" spans="1:5" ht="19" x14ac:dyDescent="0.25">
      <c r="A25" s="9" t="s">
        <v>8</v>
      </c>
      <c r="B25" s="16">
        <f>B19</f>
        <v>100000</v>
      </c>
      <c r="C25" s="4"/>
      <c r="D25" s="3"/>
      <c r="E25" s="3"/>
    </row>
    <row r="26" spans="1:5" ht="19" x14ac:dyDescent="0.25">
      <c r="A26" s="3"/>
      <c r="B26" s="15"/>
      <c r="C26" s="4"/>
      <c r="D26" s="3"/>
      <c r="E26" s="3"/>
    </row>
    <row r="27" spans="1:5" ht="19" x14ac:dyDescent="0.25">
      <c r="A27" s="11" t="s">
        <v>16</v>
      </c>
      <c r="B27" s="17">
        <f>B15-B25</f>
        <v>228500</v>
      </c>
      <c r="C27" s="4"/>
      <c r="D27" s="3"/>
      <c r="E27" s="3"/>
    </row>
    <row r="28" spans="1:5" ht="19" x14ac:dyDescent="0.25">
      <c r="B28" s="26"/>
      <c r="D28" s="3"/>
      <c r="E28" s="3"/>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821E2-EB75-E642-B043-7FE18767AF6A}">
  <dimension ref="A1:K35"/>
  <sheetViews>
    <sheetView tabSelected="1" workbookViewId="0">
      <selection activeCell="D2" sqref="D2"/>
    </sheetView>
  </sheetViews>
  <sheetFormatPr baseColWidth="10" defaultRowHeight="16" x14ac:dyDescent="0.2"/>
  <cols>
    <col min="1" max="1" width="142.33203125" customWidth="1"/>
    <col min="2" max="2" width="14.5" bestFit="1" customWidth="1"/>
    <col min="3" max="3" width="3" style="13" customWidth="1"/>
    <col min="4" max="4" width="50.33203125" customWidth="1"/>
    <col min="5" max="5" width="18.83203125" customWidth="1"/>
    <col min="6" max="6" width="20" customWidth="1"/>
    <col min="7" max="7" width="41.1640625" customWidth="1"/>
    <col min="8" max="8" width="10.83203125" style="33"/>
    <col min="9" max="9" width="17.1640625" customWidth="1"/>
  </cols>
  <sheetData>
    <row r="1" spans="1:11" ht="21" x14ac:dyDescent="0.25">
      <c r="A1" s="25" t="s">
        <v>106</v>
      </c>
    </row>
    <row r="2" spans="1:11" ht="220" x14ac:dyDescent="0.2">
      <c r="A2" s="12" t="s">
        <v>93</v>
      </c>
    </row>
    <row r="3" spans="1:11" x14ac:dyDescent="0.2">
      <c r="A3" s="1"/>
    </row>
    <row r="4" spans="1:11" x14ac:dyDescent="0.2">
      <c r="A4" s="1"/>
    </row>
    <row r="5" spans="1:11" ht="19" x14ac:dyDescent="0.25">
      <c r="A5" s="5" t="s">
        <v>26</v>
      </c>
      <c r="B5" s="3"/>
      <c r="C5" s="31"/>
      <c r="D5" s="6" t="s">
        <v>17</v>
      </c>
      <c r="E5" s="6"/>
      <c r="F5" s="6"/>
      <c r="G5" s="3"/>
      <c r="H5" s="34"/>
      <c r="I5" s="3"/>
      <c r="J5" s="3"/>
      <c r="K5" s="3"/>
    </row>
    <row r="6" spans="1:11" ht="40" x14ac:dyDescent="0.25">
      <c r="A6" s="7" t="s">
        <v>15</v>
      </c>
      <c r="B6" s="3"/>
      <c r="C6" s="31"/>
      <c r="D6" s="3"/>
      <c r="E6" s="3" t="s">
        <v>95</v>
      </c>
      <c r="F6" s="3" t="s">
        <v>96</v>
      </c>
      <c r="G6" s="32" t="s">
        <v>97</v>
      </c>
      <c r="H6" s="34"/>
      <c r="I6" s="3"/>
      <c r="J6" s="3"/>
      <c r="K6" s="3"/>
    </row>
    <row r="7" spans="1:11" ht="40" x14ac:dyDescent="0.25">
      <c r="A7" s="7" t="s">
        <v>0</v>
      </c>
      <c r="B7" s="15">
        <f>G10</f>
        <v>-1300000</v>
      </c>
      <c r="C7" s="31"/>
      <c r="D7" s="8" t="s">
        <v>98</v>
      </c>
      <c r="E7" s="15">
        <v>100</v>
      </c>
      <c r="F7" s="15">
        <v>50</v>
      </c>
      <c r="G7" s="15"/>
      <c r="H7" s="34"/>
      <c r="I7" s="3"/>
      <c r="J7" s="3"/>
      <c r="K7" s="3"/>
    </row>
    <row r="8" spans="1:11" ht="20" x14ac:dyDescent="0.25">
      <c r="A8" s="7" t="s">
        <v>1</v>
      </c>
      <c r="B8" s="15">
        <f>G11</f>
        <v>-1100000</v>
      </c>
      <c r="C8" s="31"/>
      <c r="D8" s="8" t="s">
        <v>94</v>
      </c>
      <c r="E8" s="15">
        <v>17000</v>
      </c>
      <c r="F8" s="32">
        <v>17000</v>
      </c>
      <c r="G8" s="15"/>
      <c r="H8" s="35"/>
      <c r="I8" s="3"/>
      <c r="J8" s="3"/>
      <c r="K8" s="3"/>
    </row>
    <row r="9" spans="1:11" ht="20" x14ac:dyDescent="0.25">
      <c r="A9" s="7" t="s">
        <v>2</v>
      </c>
      <c r="B9" s="15"/>
      <c r="C9" s="31"/>
      <c r="D9" s="8" t="s">
        <v>99</v>
      </c>
      <c r="E9" s="15">
        <f>E7*E8</f>
        <v>1700000</v>
      </c>
      <c r="F9" s="15">
        <f>F7*F8</f>
        <v>850000</v>
      </c>
      <c r="G9" s="15">
        <f>F9-E9</f>
        <v>-850000</v>
      </c>
      <c r="H9" s="34"/>
      <c r="I9" s="3"/>
      <c r="J9" s="3"/>
      <c r="K9" s="3"/>
    </row>
    <row r="10" spans="1:11" ht="40" x14ac:dyDescent="0.25">
      <c r="A10" s="7" t="s">
        <v>3</v>
      </c>
      <c r="B10" s="15"/>
      <c r="C10" s="31"/>
      <c r="D10" s="8" t="s">
        <v>100</v>
      </c>
      <c r="E10" s="32"/>
      <c r="F10" s="32"/>
      <c r="G10" s="15">
        <v>-1300000</v>
      </c>
      <c r="H10" s="34"/>
      <c r="I10" s="3"/>
      <c r="J10" s="3"/>
      <c r="K10" s="3"/>
    </row>
    <row r="11" spans="1:11" ht="40" x14ac:dyDescent="0.25">
      <c r="A11" s="7" t="s">
        <v>4</v>
      </c>
      <c r="B11" s="15"/>
      <c r="C11" s="31"/>
      <c r="D11" s="8" t="s">
        <v>102</v>
      </c>
      <c r="E11" s="32"/>
      <c r="F11" s="32"/>
      <c r="G11" s="15">
        <v>-1100000</v>
      </c>
      <c r="H11" s="34"/>
      <c r="I11" s="3"/>
      <c r="J11" s="3"/>
      <c r="K11" s="3"/>
    </row>
    <row r="12" spans="1:11" ht="40" x14ac:dyDescent="0.25">
      <c r="A12" s="7" t="s">
        <v>5</v>
      </c>
      <c r="B12" s="15"/>
      <c r="C12" s="31"/>
      <c r="D12" s="8" t="s">
        <v>104</v>
      </c>
      <c r="E12" s="15">
        <v>900000</v>
      </c>
      <c r="F12" s="32">
        <f>E13</f>
        <v>900000</v>
      </c>
      <c r="G12" s="19"/>
      <c r="H12" s="34"/>
      <c r="I12" s="3"/>
      <c r="J12" s="3"/>
      <c r="K12" s="3"/>
    </row>
    <row r="13" spans="1:11" ht="40" x14ac:dyDescent="0.25">
      <c r="A13" s="7" t="s">
        <v>6</v>
      </c>
      <c r="B13" s="15"/>
      <c r="C13" s="31"/>
      <c r="D13" s="8" t="s">
        <v>103</v>
      </c>
      <c r="E13" s="15">
        <v>900000</v>
      </c>
      <c r="F13" s="15">
        <v>700000</v>
      </c>
      <c r="G13" s="19"/>
      <c r="H13" s="34"/>
      <c r="I13" s="3"/>
      <c r="J13" s="3"/>
      <c r="K13" s="3"/>
    </row>
    <row r="14" spans="1:11" ht="40" x14ac:dyDescent="0.25">
      <c r="A14" s="7" t="s">
        <v>7</v>
      </c>
      <c r="B14" s="15">
        <f>G14</f>
        <v>-200000</v>
      </c>
      <c r="C14" s="31"/>
      <c r="D14" s="8" t="s">
        <v>105</v>
      </c>
      <c r="E14" s="15">
        <f>E13-E12</f>
        <v>0</v>
      </c>
      <c r="F14" s="15">
        <f>F13-E13</f>
        <v>-200000</v>
      </c>
      <c r="G14" s="15">
        <f>F14-E14</f>
        <v>-200000</v>
      </c>
      <c r="H14" s="34"/>
      <c r="I14" s="3"/>
      <c r="J14" s="3"/>
      <c r="K14" s="3"/>
    </row>
    <row r="15" spans="1:11" ht="40" x14ac:dyDescent="0.25">
      <c r="A15" s="9" t="s">
        <v>22</v>
      </c>
      <c r="B15" s="16">
        <f>B7-B8+B14</f>
        <v>-400000</v>
      </c>
      <c r="C15" s="31"/>
      <c r="D15" s="8" t="s">
        <v>101</v>
      </c>
      <c r="E15" s="32"/>
      <c r="F15" s="32"/>
      <c r="G15" s="15">
        <v>-1700000</v>
      </c>
      <c r="H15" s="34"/>
      <c r="I15" s="3"/>
      <c r="J15" s="3"/>
      <c r="K15" s="3"/>
    </row>
    <row r="16" spans="1:11" ht="19" x14ac:dyDescent="0.25">
      <c r="A16" s="3"/>
      <c r="B16" s="15"/>
      <c r="C16" s="31"/>
      <c r="D16" s="8"/>
      <c r="E16" s="8"/>
      <c r="F16" s="8"/>
      <c r="G16" s="15"/>
      <c r="H16" s="34"/>
      <c r="I16" s="3"/>
      <c r="J16" s="3"/>
      <c r="K16" s="3"/>
    </row>
    <row r="17" spans="1:11" ht="19" x14ac:dyDescent="0.25">
      <c r="A17" s="3"/>
      <c r="B17" s="15"/>
      <c r="C17" s="31"/>
      <c r="D17" s="8"/>
      <c r="E17" s="8"/>
      <c r="F17" s="8"/>
      <c r="G17" s="15"/>
      <c r="H17" s="34"/>
      <c r="I17" s="3"/>
      <c r="J17" s="3"/>
      <c r="K17" s="3"/>
    </row>
    <row r="18" spans="1:11" ht="19" x14ac:dyDescent="0.25">
      <c r="A18" s="5" t="s">
        <v>23</v>
      </c>
      <c r="B18" s="15"/>
      <c r="C18" s="31"/>
      <c r="D18" s="8"/>
      <c r="E18" s="8"/>
      <c r="F18" s="8"/>
      <c r="G18" s="15"/>
      <c r="H18" s="34"/>
      <c r="I18" s="3"/>
      <c r="J18" s="3"/>
      <c r="K18" s="3"/>
    </row>
    <row r="19" spans="1:11" ht="20" x14ac:dyDescent="0.25">
      <c r="A19" s="7" t="s">
        <v>10</v>
      </c>
      <c r="B19" s="15"/>
      <c r="C19" s="31"/>
      <c r="D19" s="8"/>
      <c r="E19" s="8"/>
      <c r="F19" s="8"/>
      <c r="G19" s="15"/>
      <c r="H19" s="34"/>
      <c r="I19" s="3"/>
      <c r="J19" s="3"/>
      <c r="K19" s="3"/>
    </row>
    <row r="20" spans="1:11" ht="20" x14ac:dyDescent="0.25">
      <c r="A20" s="7" t="s">
        <v>11</v>
      </c>
      <c r="B20" s="15"/>
      <c r="C20" s="31"/>
      <c r="D20" s="8"/>
      <c r="E20" s="8"/>
      <c r="F20" s="8"/>
      <c r="G20" s="15"/>
      <c r="H20" s="34"/>
      <c r="I20" s="3"/>
      <c r="J20" s="3"/>
      <c r="K20" s="3"/>
    </row>
    <row r="21" spans="1:11" ht="20" x14ac:dyDescent="0.25">
      <c r="A21" s="7" t="s">
        <v>12</v>
      </c>
      <c r="B21" s="15"/>
      <c r="C21" s="31"/>
      <c r="D21" s="8"/>
      <c r="E21" s="8"/>
      <c r="F21" s="8"/>
      <c r="G21" s="3"/>
      <c r="H21" s="34"/>
      <c r="I21" s="3"/>
      <c r="J21" s="3"/>
      <c r="K21" s="3"/>
    </row>
    <row r="22" spans="1:11" ht="20" x14ac:dyDescent="0.25">
      <c r="A22" s="7" t="s">
        <v>13</v>
      </c>
      <c r="B22" s="15">
        <f>G15</f>
        <v>-1700000</v>
      </c>
      <c r="C22" s="31"/>
      <c r="D22" s="8"/>
      <c r="E22" s="8"/>
      <c r="F22" s="8"/>
      <c r="G22" s="3"/>
      <c r="H22" s="34"/>
      <c r="I22" s="3"/>
      <c r="J22" s="3"/>
      <c r="K22" s="3"/>
    </row>
    <row r="23" spans="1:11" ht="20" x14ac:dyDescent="0.25">
      <c r="A23" s="7" t="s">
        <v>14</v>
      </c>
      <c r="B23" s="15">
        <f>G9</f>
        <v>-850000</v>
      </c>
      <c r="C23" s="31"/>
      <c r="D23" s="8"/>
      <c r="E23" s="8"/>
      <c r="F23" s="8"/>
      <c r="G23" s="3"/>
      <c r="H23" s="34"/>
      <c r="I23" s="3"/>
      <c r="J23" s="3"/>
      <c r="K23" s="3"/>
    </row>
    <row r="24" spans="1:11" ht="40" x14ac:dyDescent="0.25">
      <c r="A24" s="10" t="s">
        <v>19</v>
      </c>
      <c r="B24" s="15"/>
      <c r="C24" s="31"/>
      <c r="D24" s="8"/>
      <c r="E24" s="8"/>
      <c r="F24" s="8"/>
      <c r="G24" s="3"/>
      <c r="H24" s="34"/>
      <c r="I24" s="3"/>
      <c r="J24" s="3"/>
      <c r="K24" s="3"/>
    </row>
    <row r="25" spans="1:11" ht="19" x14ac:dyDescent="0.25">
      <c r="A25" s="9" t="s">
        <v>23</v>
      </c>
      <c r="B25" s="16">
        <f>B22+B23</f>
        <v>-2550000</v>
      </c>
      <c r="C25" s="31"/>
      <c r="D25" s="3"/>
      <c r="E25" s="3"/>
      <c r="F25" s="3"/>
      <c r="G25" s="3"/>
      <c r="H25" s="34"/>
      <c r="I25" s="3"/>
      <c r="J25" s="3"/>
      <c r="K25" s="3"/>
    </row>
    <row r="26" spans="1:11" ht="19" x14ac:dyDescent="0.25">
      <c r="A26" s="3"/>
      <c r="B26" s="15"/>
      <c r="C26" s="31"/>
      <c r="D26" s="3"/>
      <c r="E26" s="3"/>
      <c r="F26" s="3"/>
      <c r="G26" s="3"/>
      <c r="H26" s="34"/>
      <c r="I26" s="3"/>
      <c r="J26" s="3"/>
      <c r="K26" s="3"/>
    </row>
    <row r="27" spans="1:11" ht="19" x14ac:dyDescent="0.25">
      <c r="A27" s="11" t="s">
        <v>24</v>
      </c>
      <c r="B27" s="17">
        <f>B15-B25</f>
        <v>2150000</v>
      </c>
      <c r="C27" s="31"/>
      <c r="D27" s="3"/>
      <c r="E27" s="3"/>
      <c r="F27" s="3"/>
      <c r="G27" s="3"/>
      <c r="H27" s="34"/>
      <c r="I27" s="3"/>
      <c r="J27" s="3"/>
      <c r="K27" s="3"/>
    </row>
    <row r="28" spans="1:11" ht="19" x14ac:dyDescent="0.25">
      <c r="A28" s="3"/>
      <c r="B28" s="3"/>
      <c r="C28" s="31"/>
      <c r="D28" s="3"/>
      <c r="E28" s="3"/>
      <c r="F28" s="3"/>
      <c r="G28" s="3"/>
      <c r="H28" s="34"/>
      <c r="I28" s="3"/>
      <c r="J28" s="3"/>
      <c r="K28" s="3"/>
    </row>
    <row r="29" spans="1:11" ht="19" x14ac:dyDescent="0.25">
      <c r="A29" s="3"/>
      <c r="B29" s="3"/>
      <c r="C29" s="31"/>
      <c r="D29" s="3"/>
      <c r="E29" s="3"/>
      <c r="F29" s="3"/>
      <c r="G29" s="3"/>
      <c r="H29" s="34"/>
      <c r="I29" s="3"/>
      <c r="J29" s="3"/>
      <c r="K29" s="3"/>
    </row>
    <row r="30" spans="1:11" ht="19" x14ac:dyDescent="0.25">
      <c r="A30" s="3"/>
      <c r="B30" s="3"/>
      <c r="C30" s="31"/>
      <c r="D30" s="3"/>
      <c r="E30" s="3"/>
      <c r="F30" s="3"/>
      <c r="G30" s="3"/>
      <c r="H30" s="34"/>
      <c r="I30" s="3"/>
      <c r="J30" s="3"/>
      <c r="K30" s="3"/>
    </row>
    <row r="31" spans="1:11" ht="19" x14ac:dyDescent="0.25">
      <c r="A31" s="3"/>
      <c r="B31" s="3"/>
      <c r="C31" s="31"/>
      <c r="D31" s="3"/>
      <c r="E31" s="3"/>
      <c r="F31" s="3"/>
      <c r="G31" s="3"/>
      <c r="H31" s="34"/>
      <c r="I31" s="3"/>
      <c r="J31" s="3"/>
      <c r="K31" s="3"/>
    </row>
    <row r="32" spans="1:11" ht="19" x14ac:dyDescent="0.25">
      <c r="A32" s="3"/>
      <c r="B32" s="3"/>
      <c r="C32" s="31"/>
      <c r="H32" s="34"/>
      <c r="I32" s="3"/>
      <c r="J32" s="3"/>
      <c r="K32" s="3"/>
    </row>
    <row r="33" spans="1:11" ht="19" x14ac:dyDescent="0.25">
      <c r="A33" s="3"/>
      <c r="B33" s="3"/>
      <c r="C33" s="31"/>
      <c r="H33" s="34"/>
      <c r="I33" s="3"/>
      <c r="J33" s="3"/>
      <c r="K33" s="3"/>
    </row>
    <row r="34" spans="1:11" ht="19" x14ac:dyDescent="0.25">
      <c r="A34" s="3"/>
      <c r="B34" s="3"/>
      <c r="C34" s="31"/>
      <c r="H34" s="34"/>
      <c r="I34" s="3"/>
      <c r="J34" s="3"/>
      <c r="K34" s="3"/>
    </row>
    <row r="35" spans="1:11" ht="19" x14ac:dyDescent="0.25">
      <c r="A35" s="3"/>
      <c r="B35" s="3"/>
      <c r="C35" s="31"/>
      <c r="H35" s="34"/>
      <c r="I35" s="3"/>
      <c r="J35" s="3"/>
      <c r="K35"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12</vt:i4>
      </vt:variant>
    </vt:vector>
  </HeadingPairs>
  <TitlesOfParts>
    <vt:vector size="12" baseType="lpstr">
      <vt:lpstr>Sheet1</vt:lpstr>
      <vt:lpstr>Sheet2</vt:lpstr>
      <vt:lpstr>Sheet3</vt:lpstr>
      <vt:lpstr>Sheet4</vt:lpstr>
      <vt:lpstr>Sheet5</vt:lpstr>
      <vt:lpstr>Sheet6</vt:lpstr>
      <vt:lpstr>Sheet7</vt:lpstr>
      <vt:lpstr>Sheet8</vt:lpstr>
      <vt:lpstr>Sheet9</vt:lpstr>
      <vt:lpstr>Sheet10</vt:lpstr>
      <vt:lpstr>Sheet11</vt:lpstr>
      <vt:lpstr>Sheet12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2020-03-01T13:13:12Z</dcterms:created>
  <dcterms:modified xsi:type="dcterms:W3CDTF">2021-01-08T23:01:08Z</dcterms:modified>
</cp:coreProperties>
</file>